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žár Jozef\Desktop\"/>
    </mc:Choice>
  </mc:AlternateContent>
  <bookViews>
    <workbookView xWindow="0" yWindow="0" windowWidth="15345" windowHeight="6105" activeTab="4"/>
  </bookViews>
  <sheets>
    <sheet name="Rekapitulácia" sheetId="1" r:id="rId1"/>
    <sheet name="Krycí list stavby" sheetId="2" r:id="rId2"/>
    <sheet name="Kryci_list 13740" sheetId="3" r:id="rId3"/>
    <sheet name="Rekap 13740" sheetId="4" r:id="rId4"/>
    <sheet name="SO 13740" sheetId="5" r:id="rId5"/>
  </sheets>
  <definedNames>
    <definedName name="_xlnm.Print_Titles" localSheetId="3">'Rekap 13740'!$9:$9</definedName>
    <definedName name="_xlnm.Print_Titles" localSheetId="4">'SO 13740'!$8:$8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30" i="2"/>
  <c r="J29" i="2"/>
  <c r="I30" i="2"/>
  <c r="I29" i="2"/>
  <c r="J24" i="2"/>
  <c r="F24" i="2"/>
  <c r="J23" i="2"/>
  <c r="F23" i="2"/>
  <c r="J22" i="2"/>
  <c r="F22" i="2"/>
  <c r="J28" i="2"/>
  <c r="J20" i="2"/>
  <c r="J18" i="2"/>
  <c r="J17" i="2"/>
  <c r="J16" i="2"/>
  <c r="F20" i="2"/>
  <c r="F18" i="2"/>
  <c r="E18" i="2"/>
  <c r="D18" i="2"/>
  <c r="F17" i="2"/>
  <c r="E17" i="2"/>
  <c r="D17" i="2"/>
  <c r="F16" i="2"/>
  <c r="E16" i="2"/>
  <c r="D16" i="2"/>
  <c r="G11" i="1"/>
  <c r="B10" i="1"/>
  <c r="G10" i="1" s="1"/>
  <c r="G9" i="1"/>
  <c r="B9" i="1"/>
  <c r="G8" i="1"/>
  <c r="F8" i="1"/>
  <c r="E8" i="1"/>
  <c r="D8" i="1"/>
  <c r="C8" i="1"/>
  <c r="B8" i="1"/>
  <c r="G7" i="1"/>
  <c r="C7" i="1"/>
  <c r="E7" i="1"/>
  <c r="J17" i="3"/>
  <c r="K7" i="1"/>
  <c r="B7" i="1"/>
  <c r="J30" i="3"/>
  <c r="I30" i="3"/>
  <c r="Z117" i="5"/>
  <c r="S114" i="5"/>
  <c r="E26" i="4" s="1"/>
  <c r="V114" i="5"/>
  <c r="F26" i="4" s="1"/>
  <c r="K113" i="5"/>
  <c r="J113" i="5"/>
  <c r="M113" i="5"/>
  <c r="L113" i="5"/>
  <c r="I113" i="5"/>
  <c r="K112" i="5"/>
  <c r="J112" i="5"/>
  <c r="M112" i="5"/>
  <c r="M114" i="5" s="1"/>
  <c r="C26" i="4" s="1"/>
  <c r="L112" i="5"/>
  <c r="G114" i="5" s="1"/>
  <c r="I112" i="5"/>
  <c r="I114" i="5" s="1"/>
  <c r="D26" i="4" s="1"/>
  <c r="F25" i="4"/>
  <c r="S109" i="5"/>
  <c r="S116" i="5" s="1"/>
  <c r="E27" i="4" s="1"/>
  <c r="V109" i="5"/>
  <c r="V116" i="5" s="1"/>
  <c r="F27" i="4" s="1"/>
  <c r="K108" i="5"/>
  <c r="J108" i="5"/>
  <c r="M108" i="5"/>
  <c r="L108" i="5"/>
  <c r="I108" i="5"/>
  <c r="K101" i="5"/>
  <c r="J101" i="5"/>
  <c r="M101" i="5"/>
  <c r="L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M98" i="5"/>
  <c r="L98" i="5"/>
  <c r="I98" i="5"/>
  <c r="K97" i="5"/>
  <c r="J97" i="5"/>
  <c r="S97" i="5"/>
  <c r="M97" i="5"/>
  <c r="L97" i="5"/>
  <c r="I97" i="5"/>
  <c r="K96" i="5"/>
  <c r="J96" i="5"/>
  <c r="S96" i="5"/>
  <c r="M96" i="5"/>
  <c r="L96" i="5"/>
  <c r="I96" i="5"/>
  <c r="K95" i="5"/>
  <c r="J95" i="5"/>
  <c r="S95" i="5"/>
  <c r="M95" i="5"/>
  <c r="L95" i="5"/>
  <c r="I95" i="5"/>
  <c r="K94" i="5"/>
  <c r="J94" i="5"/>
  <c r="S94" i="5"/>
  <c r="M94" i="5"/>
  <c r="L94" i="5"/>
  <c r="I94" i="5"/>
  <c r="K93" i="5"/>
  <c r="J93" i="5"/>
  <c r="M93" i="5"/>
  <c r="L93" i="5"/>
  <c r="I93" i="5"/>
  <c r="K92" i="5"/>
  <c r="J92" i="5"/>
  <c r="V92" i="5"/>
  <c r="S92" i="5"/>
  <c r="M92" i="5"/>
  <c r="L92" i="5"/>
  <c r="I92" i="5"/>
  <c r="K91" i="5"/>
  <c r="J91" i="5"/>
  <c r="V91" i="5"/>
  <c r="S91" i="5"/>
  <c r="M91" i="5"/>
  <c r="L91" i="5"/>
  <c r="I91" i="5"/>
  <c r="K90" i="5"/>
  <c r="J90" i="5"/>
  <c r="V90" i="5"/>
  <c r="V102" i="5" s="1"/>
  <c r="F21" i="4" s="1"/>
  <c r="S90" i="5"/>
  <c r="S102" i="5" s="1"/>
  <c r="E21" i="4" s="1"/>
  <c r="M90" i="5"/>
  <c r="H102" i="5" s="1"/>
  <c r="L90" i="5"/>
  <c r="G102" i="5" s="1"/>
  <c r="I90" i="5"/>
  <c r="I102" i="5" s="1"/>
  <c r="D21" i="4" s="1"/>
  <c r="K86" i="5"/>
  <c r="J86" i="5"/>
  <c r="M86" i="5"/>
  <c r="L86" i="5"/>
  <c r="I86" i="5"/>
  <c r="K85" i="5"/>
  <c r="J85" i="5"/>
  <c r="S85" i="5"/>
  <c r="M85" i="5"/>
  <c r="L85" i="5"/>
  <c r="I85" i="5"/>
  <c r="K84" i="5"/>
  <c r="J84" i="5"/>
  <c r="S84" i="5"/>
  <c r="M84" i="5"/>
  <c r="L84" i="5"/>
  <c r="I84" i="5"/>
  <c r="K83" i="5"/>
  <c r="J83" i="5"/>
  <c r="S83" i="5"/>
  <c r="M83" i="5"/>
  <c r="L83" i="5"/>
  <c r="I83" i="5"/>
  <c r="K82" i="5"/>
  <c r="J82" i="5"/>
  <c r="S82" i="5"/>
  <c r="M82" i="5"/>
  <c r="L82" i="5"/>
  <c r="I82" i="5"/>
  <c r="K81" i="5"/>
  <c r="J81" i="5"/>
  <c r="S81" i="5"/>
  <c r="M81" i="5"/>
  <c r="L81" i="5"/>
  <c r="I81" i="5"/>
  <c r="K80" i="5"/>
  <c r="J80" i="5"/>
  <c r="M80" i="5"/>
  <c r="L80" i="5"/>
  <c r="I80" i="5"/>
  <c r="K79" i="5"/>
  <c r="J79" i="5"/>
  <c r="V79" i="5"/>
  <c r="V87" i="5" s="1"/>
  <c r="F20" i="4" s="1"/>
  <c r="S79" i="5"/>
  <c r="S87" i="5" s="1"/>
  <c r="E20" i="4" s="1"/>
  <c r="M79" i="5"/>
  <c r="H87" i="5" s="1"/>
  <c r="L79" i="5"/>
  <c r="L87" i="5" s="1"/>
  <c r="B20" i="4" s="1"/>
  <c r="I79" i="5"/>
  <c r="I87" i="5" s="1"/>
  <c r="D20" i="4" s="1"/>
  <c r="K75" i="5"/>
  <c r="J75" i="5"/>
  <c r="S75" i="5"/>
  <c r="M75" i="5"/>
  <c r="L75" i="5"/>
  <c r="I75" i="5"/>
  <c r="K74" i="5"/>
  <c r="J74" i="5"/>
  <c r="M74" i="5"/>
  <c r="L74" i="5"/>
  <c r="I74" i="5"/>
  <c r="K73" i="5"/>
  <c r="J73" i="5"/>
  <c r="S73" i="5"/>
  <c r="M73" i="5"/>
  <c r="L73" i="5"/>
  <c r="I73" i="5"/>
  <c r="K72" i="5"/>
  <c r="J72" i="5"/>
  <c r="S72" i="5"/>
  <c r="M72" i="5"/>
  <c r="L72" i="5"/>
  <c r="I72" i="5"/>
  <c r="K71" i="5"/>
  <c r="J71" i="5"/>
  <c r="M71" i="5"/>
  <c r="L71" i="5"/>
  <c r="I71" i="5"/>
  <c r="K70" i="5"/>
  <c r="J70" i="5"/>
  <c r="S70" i="5"/>
  <c r="M70" i="5"/>
  <c r="L70" i="5"/>
  <c r="I70" i="5"/>
  <c r="K69" i="5"/>
  <c r="J69" i="5"/>
  <c r="S69" i="5"/>
  <c r="M69" i="5"/>
  <c r="L69" i="5"/>
  <c r="I69" i="5"/>
  <c r="K68" i="5"/>
  <c r="J68" i="5"/>
  <c r="S68" i="5"/>
  <c r="M68" i="5"/>
  <c r="L68" i="5"/>
  <c r="I68" i="5"/>
  <c r="K67" i="5"/>
  <c r="J67" i="5"/>
  <c r="S67" i="5"/>
  <c r="M67" i="5"/>
  <c r="L67" i="5"/>
  <c r="I67" i="5"/>
  <c r="K66" i="5"/>
  <c r="J66" i="5"/>
  <c r="S66" i="5"/>
  <c r="M66" i="5"/>
  <c r="L66" i="5"/>
  <c r="I66" i="5"/>
  <c r="K65" i="5"/>
  <c r="J65" i="5"/>
  <c r="M65" i="5"/>
  <c r="L65" i="5"/>
  <c r="I65" i="5"/>
  <c r="K64" i="5"/>
  <c r="J64" i="5"/>
  <c r="M64" i="5"/>
  <c r="L64" i="5"/>
  <c r="I64" i="5"/>
  <c r="K63" i="5"/>
  <c r="J63" i="5"/>
  <c r="M63" i="5"/>
  <c r="L63" i="5"/>
  <c r="I63" i="5"/>
  <c r="K62" i="5"/>
  <c r="J62" i="5"/>
  <c r="M62" i="5"/>
  <c r="L62" i="5"/>
  <c r="I62" i="5"/>
  <c r="K61" i="5"/>
  <c r="J61" i="5"/>
  <c r="M61" i="5"/>
  <c r="L61" i="5"/>
  <c r="I61" i="5"/>
  <c r="K60" i="5"/>
  <c r="J60" i="5"/>
  <c r="M60" i="5"/>
  <c r="L60" i="5"/>
  <c r="I60" i="5"/>
  <c r="K59" i="5"/>
  <c r="J59" i="5"/>
  <c r="M59" i="5"/>
  <c r="L59" i="5"/>
  <c r="I59" i="5"/>
  <c r="K58" i="5"/>
  <c r="J58" i="5"/>
  <c r="M58" i="5"/>
  <c r="L58" i="5"/>
  <c r="I58" i="5"/>
  <c r="K57" i="5"/>
  <c r="J57" i="5"/>
  <c r="M57" i="5"/>
  <c r="L57" i="5"/>
  <c r="I57" i="5"/>
  <c r="K56" i="5"/>
  <c r="J56" i="5"/>
  <c r="M56" i="5"/>
  <c r="L56" i="5"/>
  <c r="I56" i="5"/>
  <c r="K55" i="5"/>
  <c r="J55" i="5"/>
  <c r="V55" i="5"/>
  <c r="S55" i="5"/>
  <c r="S76" i="5" s="1"/>
  <c r="E19" i="4" s="1"/>
  <c r="M55" i="5"/>
  <c r="L55" i="5"/>
  <c r="I55" i="5"/>
  <c r="K54" i="5"/>
  <c r="J54" i="5"/>
  <c r="M54" i="5"/>
  <c r="L54" i="5"/>
  <c r="I54" i="5"/>
  <c r="K53" i="5"/>
  <c r="J53" i="5"/>
  <c r="V53" i="5"/>
  <c r="V76" i="5" s="1"/>
  <c r="F19" i="4" s="1"/>
  <c r="M53" i="5"/>
  <c r="H76" i="5" s="1"/>
  <c r="L53" i="5"/>
  <c r="G76" i="5" s="1"/>
  <c r="I53" i="5"/>
  <c r="I76" i="5" s="1"/>
  <c r="D19" i="4" s="1"/>
  <c r="K49" i="5"/>
  <c r="J49" i="5"/>
  <c r="M49" i="5"/>
  <c r="L49" i="5"/>
  <c r="I49" i="5"/>
  <c r="K48" i="5"/>
  <c r="J48" i="5"/>
  <c r="M48" i="5"/>
  <c r="L48" i="5"/>
  <c r="I48" i="5"/>
  <c r="K47" i="5"/>
  <c r="J47" i="5"/>
  <c r="M47" i="5"/>
  <c r="L47" i="5"/>
  <c r="I47" i="5"/>
  <c r="K46" i="5"/>
  <c r="J46" i="5"/>
  <c r="M46" i="5"/>
  <c r="L46" i="5"/>
  <c r="I46" i="5"/>
  <c r="K45" i="5"/>
  <c r="J45" i="5"/>
  <c r="M45" i="5"/>
  <c r="L45" i="5"/>
  <c r="I45" i="5"/>
  <c r="K44" i="5"/>
  <c r="J44" i="5"/>
  <c r="M44" i="5"/>
  <c r="L44" i="5"/>
  <c r="I44" i="5"/>
  <c r="K43" i="5"/>
  <c r="J43" i="5"/>
  <c r="M43" i="5"/>
  <c r="L43" i="5"/>
  <c r="I43" i="5"/>
  <c r="K42" i="5"/>
  <c r="J42" i="5"/>
  <c r="M42" i="5"/>
  <c r="L42" i="5"/>
  <c r="I42" i="5"/>
  <c r="K41" i="5"/>
  <c r="J41" i="5"/>
  <c r="M41" i="5"/>
  <c r="L41" i="5"/>
  <c r="I41" i="5"/>
  <c r="K40" i="5"/>
  <c r="J40" i="5"/>
  <c r="V40" i="5"/>
  <c r="S40" i="5"/>
  <c r="M40" i="5"/>
  <c r="L40" i="5"/>
  <c r="I40" i="5"/>
  <c r="K39" i="5"/>
  <c r="J39" i="5"/>
  <c r="M39" i="5"/>
  <c r="L39" i="5"/>
  <c r="I39" i="5"/>
  <c r="K38" i="5"/>
  <c r="J38" i="5"/>
  <c r="M38" i="5"/>
  <c r="L38" i="5"/>
  <c r="I38" i="5"/>
  <c r="K37" i="5"/>
  <c r="J37" i="5"/>
  <c r="V37" i="5"/>
  <c r="S37" i="5"/>
  <c r="M37" i="5"/>
  <c r="L37" i="5"/>
  <c r="I37" i="5"/>
  <c r="K36" i="5"/>
  <c r="J36" i="5"/>
  <c r="V36" i="5"/>
  <c r="V50" i="5" s="1"/>
  <c r="F18" i="4" s="1"/>
  <c r="S36" i="5"/>
  <c r="S50" i="5" s="1"/>
  <c r="E18" i="4" s="1"/>
  <c r="M36" i="5"/>
  <c r="M50" i="5" s="1"/>
  <c r="C18" i="4" s="1"/>
  <c r="L36" i="5"/>
  <c r="L50" i="5" s="1"/>
  <c r="B18" i="4" s="1"/>
  <c r="I36" i="5"/>
  <c r="I50" i="5" s="1"/>
  <c r="D18" i="4" s="1"/>
  <c r="K32" i="5"/>
  <c r="J32" i="5"/>
  <c r="S32" i="5"/>
  <c r="M32" i="5"/>
  <c r="L32" i="5"/>
  <c r="I32" i="5"/>
  <c r="K31" i="5"/>
  <c r="J31" i="5"/>
  <c r="M31" i="5"/>
  <c r="M33" i="5" s="1"/>
  <c r="C17" i="4" s="1"/>
  <c r="L31" i="5"/>
  <c r="I31" i="5"/>
  <c r="K30" i="5"/>
  <c r="J30" i="5"/>
  <c r="V30" i="5"/>
  <c r="V33" i="5" s="1"/>
  <c r="F17" i="4" s="1"/>
  <c r="S30" i="5"/>
  <c r="S33" i="5" s="1"/>
  <c r="E17" i="4" s="1"/>
  <c r="M30" i="5"/>
  <c r="H33" i="5" s="1"/>
  <c r="L30" i="5"/>
  <c r="L33" i="5" s="1"/>
  <c r="B17" i="4" s="1"/>
  <c r="I30" i="5"/>
  <c r="I33" i="5" s="1"/>
  <c r="D17" i="4" s="1"/>
  <c r="D16" i="4"/>
  <c r="V27" i="5"/>
  <c r="F16" i="4" s="1"/>
  <c r="L27" i="5"/>
  <c r="B16" i="4" s="1"/>
  <c r="I27" i="5"/>
  <c r="K26" i="5"/>
  <c r="J26" i="5"/>
  <c r="S26" i="5"/>
  <c r="S27" i="5" s="1"/>
  <c r="E16" i="4" s="1"/>
  <c r="M26" i="5"/>
  <c r="H27" i="5" s="1"/>
  <c r="L26" i="5"/>
  <c r="G27" i="5" s="1"/>
  <c r="I26" i="5"/>
  <c r="V23" i="5"/>
  <c r="V104" i="5" s="1"/>
  <c r="F22" i="4" s="1"/>
  <c r="L23" i="5"/>
  <c r="B15" i="4" s="1"/>
  <c r="K22" i="5"/>
  <c r="J22" i="5"/>
  <c r="M22" i="5"/>
  <c r="L22" i="5"/>
  <c r="I22" i="5"/>
  <c r="K21" i="5"/>
  <c r="J21" i="5"/>
  <c r="S21" i="5"/>
  <c r="M21" i="5"/>
  <c r="L21" i="5"/>
  <c r="I21" i="5"/>
  <c r="K20" i="5"/>
  <c r="J20" i="5"/>
  <c r="S20" i="5"/>
  <c r="S23" i="5" s="1"/>
  <c r="E15" i="4" s="1"/>
  <c r="M20" i="5"/>
  <c r="L20" i="5"/>
  <c r="I20" i="5"/>
  <c r="K19" i="5"/>
  <c r="J19" i="5"/>
  <c r="S19" i="5"/>
  <c r="M19" i="5"/>
  <c r="L19" i="5"/>
  <c r="I19" i="5"/>
  <c r="S13" i="5"/>
  <c r="V13" i="5"/>
  <c r="V15" i="5" s="1"/>
  <c r="F12" i="4" s="1"/>
  <c r="I13" i="5"/>
  <c r="D11" i="4" s="1"/>
  <c r="K12" i="5"/>
  <c r="J12" i="5"/>
  <c r="M12" i="5"/>
  <c r="L12" i="5"/>
  <c r="I12" i="5"/>
  <c r="K11" i="5"/>
  <c r="K117" i="5" s="1"/>
  <c r="J11" i="5"/>
  <c r="M11" i="5"/>
  <c r="L11" i="5"/>
  <c r="I11" i="5"/>
  <c r="J20" i="3"/>
  <c r="J31" i="2" l="1"/>
  <c r="S104" i="5"/>
  <c r="E22" i="4" s="1"/>
  <c r="I116" i="5"/>
  <c r="D27" i="4" s="1"/>
  <c r="F18" i="3" s="1"/>
  <c r="I15" i="5"/>
  <c r="D12" i="4" s="1"/>
  <c r="F16" i="3" s="1"/>
  <c r="M13" i="5"/>
  <c r="C11" i="4" s="1"/>
  <c r="E11" i="4"/>
  <c r="S15" i="5"/>
  <c r="E12" i="4" s="1"/>
  <c r="G23" i="5"/>
  <c r="F15" i="4"/>
  <c r="G33" i="5"/>
  <c r="G50" i="5"/>
  <c r="L76" i="5"/>
  <c r="B19" i="4" s="1"/>
  <c r="M87" i="5"/>
  <c r="C20" i="4" s="1"/>
  <c r="L102" i="5"/>
  <c r="B21" i="4" s="1"/>
  <c r="G104" i="5"/>
  <c r="I109" i="5"/>
  <c r="D25" i="4" s="1"/>
  <c r="H109" i="5"/>
  <c r="H114" i="5"/>
  <c r="H116" i="5"/>
  <c r="V117" i="5"/>
  <c r="F29" i="4" s="1"/>
  <c r="H13" i="5"/>
  <c r="M15" i="5"/>
  <c r="C12" i="4" s="1"/>
  <c r="E16" i="3" s="1"/>
  <c r="H15" i="5"/>
  <c r="G13" i="5"/>
  <c r="F11" i="4"/>
  <c r="L15" i="5"/>
  <c r="B12" i="4" s="1"/>
  <c r="D16" i="3" s="1"/>
  <c r="I23" i="5"/>
  <c r="D15" i="4" s="1"/>
  <c r="H23" i="5"/>
  <c r="M27" i="5"/>
  <c r="C16" i="4" s="1"/>
  <c r="H50" i="5"/>
  <c r="M76" i="5"/>
  <c r="C19" i="4" s="1"/>
  <c r="G87" i="5"/>
  <c r="M102" i="5"/>
  <c r="C21" i="4" s="1"/>
  <c r="L109" i="5"/>
  <c r="B25" i="4" s="1"/>
  <c r="L114" i="5"/>
  <c r="B26" i="4" s="1"/>
  <c r="M109" i="5"/>
  <c r="C25" i="4" s="1"/>
  <c r="E25" i="4"/>
  <c r="L13" i="5"/>
  <c r="B11" i="4" s="1"/>
  <c r="M23" i="5"/>
  <c r="C15" i="4" s="1"/>
  <c r="G109" i="5"/>
  <c r="M104" i="5" l="1"/>
  <c r="C22" i="4" s="1"/>
  <c r="E17" i="3" s="1"/>
  <c r="L116" i="5"/>
  <c r="B27" i="4" s="1"/>
  <c r="D18" i="3" s="1"/>
  <c r="M117" i="5"/>
  <c r="C29" i="4" s="1"/>
  <c r="M116" i="5"/>
  <c r="C27" i="4" s="1"/>
  <c r="E18" i="3" s="1"/>
  <c r="S117" i="5"/>
  <c r="E29" i="4" s="1"/>
  <c r="G116" i="5"/>
  <c r="L104" i="5"/>
  <c r="H104" i="5"/>
  <c r="H117" i="5"/>
  <c r="I104" i="5"/>
  <c r="D22" i="4" s="1"/>
  <c r="F17" i="3" s="1"/>
  <c r="G15" i="5"/>
  <c r="J22" i="3" l="1"/>
  <c r="J24" i="3"/>
  <c r="F22" i="3"/>
  <c r="F20" i="3"/>
  <c r="F23" i="3"/>
  <c r="F24" i="3"/>
  <c r="J23" i="3"/>
  <c r="I117" i="5"/>
  <c r="D29" i="4" s="1"/>
  <c r="B22" i="4"/>
  <c r="D17" i="3" s="1"/>
  <c r="L117" i="5"/>
  <c r="B29" i="4" s="1"/>
  <c r="G117" i="5"/>
  <c r="J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<sst xmlns="http://schemas.openxmlformats.org/spreadsheetml/2006/main" count="493" uniqueCount="267">
  <si>
    <t>Rekapitulácia rozpočtu</t>
  </si>
  <si>
    <t>Stavba Rekonštrukcia kotolne Športového centra UJS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</si>
  <si>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</si>
  <si>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</si>
  <si>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</si>
  <si>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</si>
  <si>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</si>
  <si>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</t>
  </si>
  <si>
    <t>HZS</t>
  </si>
  <si>
    <t>Kompl.čin.</t>
  </si>
  <si>
    <t>Ost. náklady</t>
  </si>
  <si>
    <t>Cena</t>
  </si>
  <si>
    <t>Rekonštrukcia kotolne</t>
  </si>
  <si>
    <t>Krycí list rozpočtu</t>
  </si>
  <si>
    <t xml:space="preserve">Miesto:  </t>
  </si>
  <si>
    <t>Objekt Rekonštrukcia kotolne</t>
  </si>
  <si>
    <t xml:space="preserve">Ks: 1263 Školy, univerzity a budovy na vzdelávanie                                                      </t>
  </si>
  <si>
    <t xml:space="preserve">Zákazka: </t>
  </si>
  <si>
    <t>Spracoval: Ing. Mažár Jozef</t>
  </si>
  <si>
    <t xml:space="preserve">Dňa </t>
  </si>
  <si>
    <t>05.07.2021</t>
  </si>
  <si>
    <t>Odberateľ: Univerzita J. Selyeho Komárno</t>
  </si>
  <si>
    <t>Projektant: Ing. Elena Belanová, Aut. Ing.</t>
  </si>
  <si>
    <t>Dodávateľ: na základe výberového konania</t>
  </si>
  <si>
    <t>IČO: 37961632</t>
  </si>
  <si>
    <t xml:space="preserve">DIČ: </t>
  </si>
  <si>
    <t xml:space="preserve">IČO: </t>
  </si>
  <si>
    <t xml:space="preserve">A </t>
  </si>
  <si>
    <t xml:space="preserve">HSV </t>
  </si>
  <si>
    <t xml:space="preserve">PSV </t>
  </si>
  <si>
    <t xml:space="preserve">MONT </t>
  </si>
  <si>
    <t>Spolu</t>
  </si>
  <si>
    <t xml:space="preserve">B </t>
  </si>
  <si>
    <t>Ďalšie náklady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</si>
  <si>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</si>
  <si>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</si>
  <si>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</si>
  <si>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</si>
  <si>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</si>
  <si>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5,10,15,20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</si>
  <si>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</si>
  <si>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</si>
  <si>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</si>
  <si>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</si>
  <si>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</si>
  <si>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</si>
  <si>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</si>
  <si>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</si>
  <si>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</si>
  <si>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</si>
  <si>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</si>
  <si>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</si>
  <si>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</si>
  <si>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</si>
  <si>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</si>
  <si>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</si>
  <si>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</si>
  <si>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</si>
  <si>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</si>
  <si>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</si>
  <si>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</si>
  <si>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</si>
  <si>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</si>
  <si>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05.07.2021</t>
  </si>
  <si>
    <t>Prehľad rozpočtových nákladov</t>
  </si>
  <si>
    <t>Práce HSV</t>
  </si>
  <si>
    <t>OSTATNÉ PRÁCE</t>
  </si>
  <si>
    <t>Práce PSV</t>
  </si>
  <si>
    <t>IZOLÁCIE TEPELNÉ BEŽNÝCH STAVEB. KONŠTRUKCIÍ</t>
  </si>
  <si>
    <t>ZTI-VNÚTORNÝ VODOVOD</t>
  </si>
  <si>
    <t>ZTI-VNÚTORNÝ PLYNOVOD</t>
  </si>
  <si>
    <t>ÚSTREDNÉ VYKUROVANIE-KOTOLNE</t>
  </si>
  <si>
    <t>ÚSTREDNÉ VYKUROVANIE-STROJOVNE</t>
  </si>
  <si>
    <t>ÚSTREDNÉ VYKUROVANIE-ROZVOD POTRUBIA</t>
  </si>
  <si>
    <t>ÚSTREDNÉ VYKUROVANIE-ARMATÚRY</t>
  </si>
  <si>
    <t>Montážne práce</t>
  </si>
  <si>
    <t>M-21 ELEKTROMONTÁŽE</t>
  </si>
  <si>
    <t>M-24 MONTÁŽ VZDUCHOTECHNICKÝCH ZARIADENÍ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</si>
  <si>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</si>
  <si>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</si>
  <si>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</si>
  <si>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</si>
  <si>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</si>
  <si>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</si>
  <si>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</si>
  <si>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</si>
  <si>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</si>
  <si>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</si>
  <si>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Suť</t>
  </si>
  <si>
    <t xml:space="preserve">Spracoval: </t>
  </si>
  <si>
    <t>Ing. Mažár Jozef</t>
  </si>
  <si>
    <t xml:space="preserve">Ks: </t>
  </si>
  <si>
    <t xml:space="preserve">1263 Školy, univerzity a budovy na vzdelávanie                                                      </t>
  </si>
  <si>
    <t xml:space="preserve">Dátum: </t>
  </si>
  <si>
    <t>Zákazka Rekonštrukcia kotolne Športového centra UJS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</si>
  <si>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</si>
  <si>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</si>
  <si>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</si>
  <si>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</si>
  <si>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</si>
  <si>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km-11 km</t>
  </si>
  <si>
    <t>713/A 4</t>
  </si>
  <si>
    <t xml:space="preserve"> 713482121</t>
  </si>
  <si>
    <t>Montáž trubíc z PE, hr.15-20 mm,vnút.priemer do 38</t>
  </si>
  <si>
    <t>m</t>
  </si>
  <si>
    <t xml:space="preserve"> 713482122</t>
  </si>
  <si>
    <t>Montáž trubíc z PE, hr.15-20 mm,vnút.priemer 42-70</t>
  </si>
  <si>
    <t>S/S20</t>
  </si>
  <si>
    <t xml:space="preserve"> 2837711600</t>
  </si>
  <si>
    <t>Tepelno izolačné púzdra KNAUF Thermo-tek PS ECO ALU</t>
  </si>
  <si>
    <t>713/A 5</t>
  </si>
  <si>
    <t xml:space="preserve"> 998713101</t>
  </si>
  <si>
    <t>Presun hmôt pre izolácie tepelné v objektoch výšky do 6 m</t>
  </si>
  <si>
    <t>721/A 2</t>
  </si>
  <si>
    <t xml:space="preserve"> 722254116</t>
  </si>
  <si>
    <t>Demontáž rozvodov vody, prispôsopbenie rozvodov a napojenie zmäkčovacieho a doplňovacieho zariadenia</t>
  </si>
  <si>
    <t>súb</t>
  </si>
  <si>
    <t>721/B 3</t>
  </si>
  <si>
    <t xml:space="preserve"> 723150803</t>
  </si>
  <si>
    <t>Demontáž potrubia zvarovaného z oceľových rúrok hladkých nad 44, 5 do D76,  -0,00553t</t>
  </si>
  <si>
    <t xml:space="preserve"> 723290821</t>
  </si>
  <si>
    <t>Vnútrostav. premiestnenie vybúraných hmôt vnútorný plynovod vodorovne do 100 m z budov vys. do 6 m</t>
  </si>
  <si>
    <t>721/A 3</t>
  </si>
  <si>
    <t xml:space="preserve"> 723160217</t>
  </si>
  <si>
    <t>Montáž rozvodov plynu, prispôsobenie rozvodov a napojenie spotrebičov vrátane ochranného náteru potrubia, revízia plynoinštalácie</t>
  </si>
  <si>
    <t>731/B 1</t>
  </si>
  <si>
    <t xml:space="preserve"> 731200826</t>
  </si>
  <si>
    <t>Demontáž kotla oceľového na kvapalné alebo plynné palivá s výkonom nad 40 do 60 kW,  -0,35625t</t>
  </si>
  <si>
    <t>kus</t>
  </si>
  <si>
    <t xml:space="preserve"> 731321816</t>
  </si>
  <si>
    <t>Demontáž pretlakového poistného zariad. nízkotlak. par. kotlov s jednou nádobou objemu 120l DN 100,  -0,25840t</t>
  </si>
  <si>
    <t xml:space="preserve"> 731391814</t>
  </si>
  <si>
    <t xml:space="preserve">Vypúšťanie vody z kotla do kanalizácie samospádom </t>
  </si>
  <si>
    <t xml:space="preserve"> 731890801</t>
  </si>
  <si>
    <t>Vnútrostaveniskové premiestnenie vybúraných hmôt kotolní vodorovne do 6 m</t>
  </si>
  <si>
    <t xml:space="preserve"> 731109861</t>
  </si>
  <si>
    <t>Demontáž kotla -. Príplatok za odpojenie zariadení vrátane MaR od siete , demontáž MaR a elektrorozvodov</t>
  </si>
  <si>
    <t>731/A 1</t>
  </si>
  <si>
    <t xml:space="preserve"> 731241073</t>
  </si>
  <si>
    <t>Montáž plynového závesného kondenzačného kotla iba na vykurovanie výkonu do 50 kW s pripijenám na komín, na elektrické rozvody a reguláciu , vrátane odvedenia kondenzátu</t>
  </si>
  <si>
    <t>S/S40</t>
  </si>
  <si>
    <t xml:space="preserve"> 484044025801</t>
  </si>
  <si>
    <t>BUDERUS Logamax plus GB192-50iW Kondenzačný závesný kotol 49,9kW</t>
  </si>
  <si>
    <t>KUS</t>
  </si>
  <si>
    <t xml:space="preserve"> 405044010803</t>
  </si>
  <si>
    <t>BUDERUS Logamatic RC310 regulátor vrátane snímačov</t>
  </si>
  <si>
    <t>S/S50</t>
  </si>
  <si>
    <t xml:space="preserve"> 551044028201</t>
  </si>
  <si>
    <t>BUDERUS Sada pripojovacích armatúr pre vykurovanie a plyn</t>
  </si>
  <si>
    <t xml:space="preserve"> 551044024702</t>
  </si>
  <si>
    <t>BUDERUS GAF-K DN 80/125  komínová sada koncentrická na fasádu výšky 3 m, dĺžka spalinovodu 2,9 m</t>
  </si>
  <si>
    <t xml:space="preserve"> 998731101</t>
  </si>
  <si>
    <t>Presun hmôt pre kotolne umiestnené vo výške (hĺbke) do 6 m</t>
  </si>
  <si>
    <t>731/A 3</t>
  </si>
  <si>
    <t xml:space="preserve"> 733190245</t>
  </si>
  <si>
    <t>Skúška zariadenia podľa STN EN 14 336</t>
  </si>
  <si>
    <t>sub</t>
  </si>
  <si>
    <t xml:space="preserve"> 733190246</t>
  </si>
  <si>
    <t>Uvedenie systému do prevádzky, hydraulické vyváženie , nastavenie parametrov vykurovacích okruhov, dokumentácia skutočného stavu</t>
  </si>
  <si>
    <t>731/C 1</t>
  </si>
  <si>
    <t xml:space="preserve"> 731191937</t>
  </si>
  <si>
    <t>Revízie, úradné skúšky , vyjadrenie TI A IBP</t>
  </si>
  <si>
    <t>731/B 2</t>
  </si>
  <si>
    <t xml:space="preserve"> 732212815</t>
  </si>
  <si>
    <t>Demontáž ohrievača zásobníkového stojatého objemu,  -0,51196t</t>
  </si>
  <si>
    <t xml:space="preserve"> 732214813</t>
  </si>
  <si>
    <t>Demontáž ohrievača zásobníkového, vypustenie vody z ohrievača objemu do 630 l</t>
  </si>
  <si>
    <t xml:space="preserve"> 732420812</t>
  </si>
  <si>
    <t>Demontáž čerpadla obehového špirálového (do potrubia) DN 40,  -0,02100t</t>
  </si>
  <si>
    <t xml:space="preserve"> 732890801</t>
  </si>
  <si>
    <t>Vnútrostaveniskové premiestnenie vybúraných hmôt strojovní vodorovne 100 m z objektov výšky do 6 m</t>
  </si>
  <si>
    <t xml:space="preserve"> 541044027304</t>
  </si>
  <si>
    <t>BUDERUS Logalux SM 290E stacionárny zásobník TÚV 290 l</t>
  </si>
  <si>
    <t xml:space="preserve"> 551044028304</t>
  </si>
  <si>
    <t>BUDERUS Sada armatúr pre TÚV</t>
  </si>
  <si>
    <t xml:space="preserve"> 336044100805</t>
  </si>
  <si>
    <t>BUDERUS Hydraulická výhybka WHY 120/80 5,0m3/h , pripojenie DN 40 vrátane príslušenstav pre montáž</t>
  </si>
  <si>
    <t xml:space="preserve"> 283044100806</t>
  </si>
  <si>
    <t>BUDERUS Izolácia pre hydraulickú výhybku</t>
  </si>
  <si>
    <t xml:space="preserve"> 319044100905</t>
  </si>
  <si>
    <t>BUDERUS HKV 2/32/32 kombinovaný rozdeľovač/zberač pre dva vykurovacie okruhy, DN 32</t>
  </si>
  <si>
    <t xml:space="preserve"> 319044101102</t>
  </si>
  <si>
    <t>BUDERUS HKV 2/32 -- WHY 120/80 sada rúr pre prepojenie rozdeľovača a zberača</t>
  </si>
  <si>
    <t xml:space="preserve"> 553044101202</t>
  </si>
  <si>
    <t>BUDERUS WMS 2 držiak rýchlomontážnych skupín pre 2 vykurovacie okruhy</t>
  </si>
  <si>
    <t xml:space="preserve"> 426044100702</t>
  </si>
  <si>
    <t>BUDERUS HSM- 32/7,5 MM100 RMS rýchlomontážna skupina DN 32 s čerpadlom a izoláciou</t>
  </si>
  <si>
    <t xml:space="preserve"> 426044100101</t>
  </si>
  <si>
    <t>BUDERUS HS 32/7,5 RMS rýchlomontážna skupina DN 32 bez čerpadla a izoláciou</t>
  </si>
  <si>
    <t>731/A 2</t>
  </si>
  <si>
    <t xml:space="preserve"> 732111401</t>
  </si>
  <si>
    <t xml:space="preserve">Združený rozdeľovač a zberač RS KOMBI modul 80, nastaviteľ. stojany </t>
  </si>
  <si>
    <t xml:space="preserve"> 732219315</t>
  </si>
  <si>
    <t>Montáž ohrievača vody zásobníkového stojatého kombinovaného do PN 2, 5/1,0 objemu 1 000 l</t>
  </si>
  <si>
    <t xml:space="preserve"> 732331517</t>
  </si>
  <si>
    <t>Nádoba expanzná tlaková s membránou typ REFLEX NG 100/6bar objemu 100 l</t>
  </si>
  <si>
    <t xml:space="preserve"> 732331920</t>
  </si>
  <si>
    <t xml:space="preserve">Automatické doplňovanie a kontrola tlaku vody magcontrol typ MC, do 10 bar/90st.C </t>
  </si>
  <si>
    <t xml:space="preserve"> 732331911</t>
  </si>
  <si>
    <t xml:space="preserve">Zmäkčovacie zariadenie doplňovanej vody fillsoft II, do 10 bar/30st.C </t>
  </si>
  <si>
    <t xml:space="preserve"> 732331929</t>
  </si>
  <si>
    <t>Automatické doplňovanie a kontrola tlaku vody. Uvedenie do prevádzky servisom Reflex</t>
  </si>
  <si>
    <t xml:space="preserve"> 732429112</t>
  </si>
  <si>
    <t>Montáž HSM 32/7,5 MM100 RMS DN 32 vrátane čerpadla</t>
  </si>
  <si>
    <t xml:space="preserve"> 732429111</t>
  </si>
  <si>
    <t>Montáž HS 32/7,5 RMS DN 32 bez čerpadla</t>
  </si>
  <si>
    <t xml:space="preserve"> 998732101</t>
  </si>
  <si>
    <t>Presun hmôt pre strojovne v objektoch výšky do 6 m</t>
  </si>
  <si>
    <t xml:space="preserve"> 732229179</t>
  </si>
  <si>
    <t>Montáž hydraulickej výhybky WHZ 120/80</t>
  </si>
  <si>
    <t>731/B 3</t>
  </si>
  <si>
    <t xml:space="preserve"> 733120819</t>
  </si>
  <si>
    <t>Demontáž potrubia z oceľových rúrok hladkých nad 38 do D 60,3,  -0,00473t</t>
  </si>
  <si>
    <t xml:space="preserve"> 733890801</t>
  </si>
  <si>
    <t>Vnútrostav. premiestnenie vybúraných hmôt rozvodov potrubia vodorovne do 100 m z obj. výš. do 6 m</t>
  </si>
  <si>
    <t xml:space="preserve"> 733111213</t>
  </si>
  <si>
    <t>Potrubie z rúrok závitových zosilnených strednotlakových DN 15</t>
  </si>
  <si>
    <t xml:space="preserve"> 733111214</t>
  </si>
  <si>
    <t>Potrubie z rúrok závitových zosilnených strednotlakových DN 20</t>
  </si>
  <si>
    <t xml:space="preserve"> 733111215</t>
  </si>
  <si>
    <t>Potrubie z rúrok závitových zosilnených strednotlakových DN 25</t>
  </si>
  <si>
    <t xml:space="preserve"> 733111216</t>
  </si>
  <si>
    <t>Potrubie z rúrok závitových zosilnených strednotlakových DN 32</t>
  </si>
  <si>
    <t xml:space="preserve"> 733111217</t>
  </si>
  <si>
    <t>Potrubie z rúrok závitových zosilnených strednotlakových DN 40</t>
  </si>
  <si>
    <t xml:space="preserve"> 998733101</t>
  </si>
  <si>
    <t>Presun hmôt pre rozvody potrubia v objektoch výšky do 6 m</t>
  </si>
  <si>
    <t>731/B 4</t>
  </si>
  <si>
    <t xml:space="preserve"> 734200824</t>
  </si>
  <si>
    <t>Demontáž armatúry závitovej s dvomi závitmi nad 6/4 do G 2,  -0,00350t</t>
  </si>
  <si>
    <t xml:space="preserve"> 734290815</t>
  </si>
  <si>
    <t>Demontáž armatúry zmiešavacej trojcestnej "Mix A" DN 50,  -0,00436t</t>
  </si>
  <si>
    <t xml:space="preserve"> 734410831</t>
  </si>
  <si>
    <t>Demontáž teplomera ,  -0,00434t</t>
  </si>
  <si>
    <t xml:space="preserve"> 734890801</t>
  </si>
  <si>
    <t>Vnútrostaveniskové premiestnenie vybúraných hmôt armatúr do 6m</t>
  </si>
  <si>
    <t>731/A 4</t>
  </si>
  <si>
    <t xml:space="preserve"> 734209116</t>
  </si>
  <si>
    <t>Montáž závitovej armatúry s 2 závitmi G 5/4</t>
  </si>
  <si>
    <t xml:space="preserve"> 734209117</t>
  </si>
  <si>
    <t>Montáž závitovej armatúry s 2 závitmi G 6/4</t>
  </si>
  <si>
    <t xml:space="preserve"> 734421130</t>
  </si>
  <si>
    <t>Tlakomer deformačný kruhový B 0-10 MPa č.03313 priem. 160</t>
  </si>
  <si>
    <t xml:space="preserve"> 4223005550</t>
  </si>
  <si>
    <t>Filter závitový DN 40</t>
  </si>
  <si>
    <t>ks</t>
  </si>
  <si>
    <t xml:space="preserve"> 5517400630</t>
  </si>
  <si>
    <t>Guľový kohút 5/4" závitový</t>
  </si>
  <si>
    <t xml:space="preserve"> 5517400670</t>
  </si>
  <si>
    <t>Guľový kohút 6/4" zábitový</t>
  </si>
  <si>
    <t xml:space="preserve"> 5517400690</t>
  </si>
  <si>
    <t>Guľový kohút 6/4" závitový s výpustom</t>
  </si>
  <si>
    <t xml:space="preserve"> 998734101</t>
  </si>
  <si>
    <t>Presun hmôt pre armatúry v objektoch výšky do 6 m</t>
  </si>
  <si>
    <t>921/M21</t>
  </si>
  <si>
    <t xml:space="preserve"> 210010001</t>
  </si>
  <si>
    <t>Demontáž elektroinštalácie, dodávka a montáž elektroinštalácie pre nové zariadenia, revízia</t>
  </si>
  <si>
    <t>924/M24</t>
  </si>
  <si>
    <t xml:space="preserve"> 240070816</t>
  </si>
  <si>
    <t>Dodávka a montáž krycej mriežky 150/600 mm- 1 kus, krycej mriežky so sitom 500/250mm - 2 kusy</t>
  </si>
  <si>
    <t xml:space="preserve"> 4297100415</t>
  </si>
  <si>
    <t>Vyhotovanie a stavebná úprava otvorov 150/600mm v komínovom plášti a d=150mm v obvodovom plášti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</si>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</sst>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 ###\ ##0.00"/>
    <numFmt numFmtId="165" formatCode="###\ ###\ ##0.0000"/>
    <numFmt numFmtId="166" formatCode="###\ ###\ ##0.00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sz val="9"/>
      <color theme="1"/>
      <name val="Arial CE"/>
      <family val="2"/>
      <charset val="238"/>
    </font>
    <font>
      <sz val="9"/>
      <color rgb="FF0000FF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family val="2"/>
      <charset val="238"/>
    </font>
    <font>
      <b/>
      <sz val="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5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31" xfId="0" applyFont="1" applyFill="1" applyBorder="1"/>
    <xf numFmtId="0" fontId="5" fillId="0" borderId="20" xfId="0" applyFont="1" applyFill="1" applyBorder="1"/>
    <xf numFmtId="0" fontId="5" fillId="0" borderId="15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5" fillId="0" borderId="32" xfId="0" applyFont="1" applyFill="1" applyBorder="1"/>
    <xf numFmtId="0" fontId="5" fillId="0" borderId="9" xfId="0" applyFont="1" applyFill="1" applyBorder="1"/>
    <xf numFmtId="0" fontId="4" fillId="0" borderId="42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42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/>
    <xf numFmtId="0" fontId="5" fillId="0" borderId="50" xfId="0" applyFont="1" applyFill="1" applyBorder="1"/>
    <xf numFmtId="0" fontId="5" fillId="0" borderId="51" xfId="0" applyFont="1" applyFill="1" applyBorder="1"/>
    <xf numFmtId="0" fontId="5" fillId="0" borderId="52" xfId="0" applyFont="1" applyFill="1" applyBorder="1"/>
    <xf numFmtId="0" fontId="1" fillId="0" borderId="52" xfId="0" applyFont="1" applyFill="1" applyBorder="1"/>
    <xf numFmtId="0" fontId="5" fillId="0" borderId="53" xfId="0" applyFont="1" applyFill="1" applyBorder="1"/>
    <xf numFmtId="164" fontId="1" fillId="0" borderId="54" xfId="0" applyNumberFormat="1" applyFont="1" applyFill="1" applyBorder="1"/>
    <xf numFmtId="164" fontId="5" fillId="0" borderId="49" xfId="0" applyNumberFormat="1" applyFont="1" applyFill="1" applyBorder="1"/>
    <xf numFmtId="164" fontId="5" fillId="0" borderId="50" xfId="0" applyNumberFormat="1" applyFont="1" applyFill="1" applyBorder="1"/>
    <xf numFmtId="164" fontId="5" fillId="0" borderId="51" xfId="0" applyNumberFormat="1" applyFont="1" applyFill="1" applyBorder="1"/>
    <xf numFmtId="164" fontId="5" fillId="0" borderId="52" xfId="0" applyNumberFormat="1" applyFont="1" applyFill="1" applyBorder="1"/>
    <xf numFmtId="164" fontId="1" fillId="0" borderId="53" xfId="0" applyNumberFormat="1" applyFont="1" applyFill="1" applyBorder="1"/>
    <xf numFmtId="164" fontId="5" fillId="0" borderId="0" xfId="0" applyNumberFormat="1" applyFont="1" applyFill="1" applyBorder="1"/>
    <xf numFmtId="164" fontId="5" fillId="0" borderId="55" xfId="0" applyNumberFormat="1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59" xfId="0" applyFont="1" applyFill="1" applyBorder="1"/>
    <xf numFmtId="164" fontId="1" fillId="0" borderId="21" xfId="0" applyNumberFormat="1" applyFont="1" applyFill="1" applyBorder="1"/>
    <xf numFmtId="164" fontId="1" fillId="0" borderId="55" xfId="0" applyNumberFormat="1" applyFont="1" applyFill="1" applyBorder="1"/>
    <xf numFmtId="164" fontId="5" fillId="0" borderId="61" xfId="0" applyNumberFormat="1" applyFont="1" applyFill="1" applyBorder="1"/>
    <xf numFmtId="164" fontId="1" fillId="0" borderId="61" xfId="0" applyNumberFormat="1" applyFont="1" applyFill="1" applyBorder="1"/>
    <xf numFmtId="0" fontId="4" fillId="0" borderId="63" xfId="0" applyFont="1" applyFill="1" applyBorder="1" applyAlignment="1">
      <alignment horizontal="center"/>
    </xf>
    <xf numFmtId="0" fontId="5" fillId="0" borderId="64" xfId="0" applyFont="1" applyFill="1" applyBorder="1"/>
    <xf numFmtId="0" fontId="5" fillId="0" borderId="65" xfId="0" applyFont="1" applyFill="1" applyBorder="1"/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5" fillId="0" borderId="69" xfId="0" applyNumberFormat="1" applyFont="1" applyFill="1" applyBorder="1"/>
    <xf numFmtId="164" fontId="1" fillId="0" borderId="70" xfId="0" applyNumberFormat="1" applyFont="1" applyFill="1" applyBorder="1"/>
    <xf numFmtId="164" fontId="4" fillId="0" borderId="71" xfId="0" applyNumberFormat="1" applyFont="1" applyFill="1" applyBorder="1"/>
    <xf numFmtId="164" fontId="1" fillId="0" borderId="72" xfId="0" applyNumberFormat="1" applyFont="1" applyFill="1" applyBorder="1"/>
    <xf numFmtId="0" fontId="1" fillId="0" borderId="14" xfId="0" applyFont="1" applyFill="1" applyBorder="1"/>
    <xf numFmtId="0" fontId="1" fillId="0" borderId="73" xfId="0" applyFont="1" applyFill="1" applyBorder="1"/>
    <xf numFmtId="0" fontId="1" fillId="0" borderId="74" xfId="0" applyFont="1" applyFill="1" applyBorder="1"/>
    <xf numFmtId="0" fontId="5" fillId="0" borderId="10" xfId="0" applyFont="1" applyFill="1" applyBorder="1"/>
    <xf numFmtId="0" fontId="5" fillId="0" borderId="75" xfId="0" applyFont="1" applyFill="1" applyBorder="1"/>
    <xf numFmtId="164" fontId="5" fillId="0" borderId="76" xfId="0" applyNumberFormat="1" applyFont="1" applyFill="1" applyBorder="1"/>
    <xf numFmtId="164" fontId="4" fillId="0" borderId="77" xfId="0" applyNumberFormat="1" applyFont="1" applyFill="1" applyBorder="1"/>
    <xf numFmtId="164" fontId="4" fillId="0" borderId="78" xfId="0" applyNumberFormat="1" applyFont="1" applyFill="1" applyBorder="1"/>
    <xf numFmtId="0" fontId="4" fillId="0" borderId="79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5" fillId="0" borderId="76" xfId="0" applyFont="1" applyFill="1" applyBorder="1"/>
    <xf numFmtId="0" fontId="5" fillId="0" borderId="0" xfId="0" applyFont="1" applyFill="1" applyBorder="1"/>
    <xf numFmtId="0" fontId="5" fillId="0" borderId="55" xfId="0" applyFont="1" applyFill="1" applyBorder="1"/>
    <xf numFmtId="0" fontId="1" fillId="0" borderId="0" xfId="0" applyFont="1" applyFill="1" applyBorder="1"/>
    <xf numFmtId="164" fontId="5" fillId="0" borderId="80" xfId="0" applyNumberFormat="1" applyFont="1" applyFill="1" applyBorder="1"/>
    <xf numFmtId="164" fontId="5" fillId="0" borderId="81" xfId="0" applyNumberFormat="1" applyFont="1" applyFill="1" applyBorder="1"/>
    <xf numFmtId="164" fontId="1" fillId="0" borderId="80" xfId="0" applyNumberFormat="1" applyFont="1" applyFill="1" applyBorder="1"/>
    <xf numFmtId="0" fontId="1" fillId="0" borderId="82" xfId="0" applyFont="1" applyFill="1" applyBorder="1"/>
    <xf numFmtId="164" fontId="5" fillId="0" borderId="83" xfId="0" applyNumberFormat="1" applyFont="1" applyFill="1" applyBorder="1"/>
    <xf numFmtId="0" fontId="1" fillId="0" borderId="84" xfId="0" applyFont="1" applyFill="1" applyBorder="1"/>
    <xf numFmtId="0" fontId="1" fillId="0" borderId="55" xfId="0" applyFont="1" applyFill="1" applyBorder="1"/>
    <xf numFmtId="164" fontId="1" fillId="0" borderId="81" xfId="0" applyNumberFormat="1" applyFont="1" applyFill="1" applyBorder="1"/>
    <xf numFmtId="0" fontId="1" fillId="0" borderId="61" xfId="0" applyFont="1" applyFill="1" applyBorder="1"/>
    <xf numFmtId="0" fontId="5" fillId="0" borderId="61" xfId="0" applyFont="1" applyFill="1" applyBorder="1"/>
    <xf numFmtId="0" fontId="1" fillId="0" borderId="85" xfId="0" applyFont="1" applyFill="1" applyBorder="1"/>
    <xf numFmtId="164" fontId="1" fillId="0" borderId="86" xfId="0" applyNumberFormat="1" applyFont="1" applyFill="1" applyBorder="1"/>
    <xf numFmtId="164" fontId="4" fillId="0" borderId="87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60" xfId="0" applyFont="1" applyFill="1" applyBorder="1"/>
    <xf numFmtId="0" fontId="1" fillId="0" borderId="62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8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89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/>
    <xf numFmtId="165" fontId="1" fillId="0" borderId="0" xfId="0" applyNumberFormat="1" applyFont="1"/>
    <xf numFmtId="164" fontId="1" fillId="0" borderId="0" xfId="0" applyNumberFormat="1" applyFont="1"/>
    <xf numFmtId="0" fontId="5" fillId="0" borderId="94" xfId="0" applyFont="1" applyBorder="1"/>
    <xf numFmtId="164" fontId="5" fillId="0" borderId="94" xfId="0" applyNumberFormat="1" applyFont="1" applyBorder="1"/>
    <xf numFmtId="165" fontId="5" fillId="0" borderId="94" xfId="0" applyNumberFormat="1" applyFont="1" applyBorder="1"/>
    <xf numFmtId="0" fontId="8" fillId="0" borderId="0" xfId="0" applyFont="1"/>
    <xf numFmtId="0" fontId="4" fillId="0" borderId="94" xfId="0" applyFont="1" applyBorder="1"/>
    <xf numFmtId="164" fontId="4" fillId="0" borderId="94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9" fillId="2" borderId="0" xfId="0" applyFont="1" applyFill="1"/>
    <xf numFmtId="0" fontId="10" fillId="0" borderId="0" xfId="0" applyFont="1"/>
    <xf numFmtId="0" fontId="8" fillId="2" borderId="0" xfId="0" applyFont="1" applyFill="1"/>
    <xf numFmtId="0" fontId="1" fillId="0" borderId="1" xfId="0" applyFont="1" applyFill="1" applyBorder="1" applyAlignment="1">
      <alignment wrapText="1"/>
    </xf>
    <xf numFmtId="0" fontId="1" fillId="0" borderId="89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94" xfId="0" applyFont="1" applyFill="1" applyBorder="1"/>
    <xf numFmtId="49" fontId="5" fillId="0" borderId="94" xfId="0" applyNumberFormat="1" applyFont="1" applyBorder="1"/>
    <xf numFmtId="166" fontId="5" fillId="0" borderId="94" xfId="0" applyNumberFormat="1" applyFont="1" applyBorder="1"/>
    <xf numFmtId="166" fontId="5" fillId="0" borderId="0" xfId="0" applyNumberFormat="1" applyFont="1"/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166" fontId="4" fillId="0" borderId="0" xfId="0" applyNumberFormat="1" applyFont="1"/>
    <xf numFmtId="0" fontId="11" fillId="0" borderId="0" xfId="0" applyFont="1"/>
    <xf numFmtId="0" fontId="12" fillId="0" borderId="94" xfId="0" applyFont="1" applyBorder="1"/>
    <xf numFmtId="164" fontId="12" fillId="0" borderId="94" xfId="0" applyNumberFormat="1" applyFont="1" applyBorder="1"/>
    <xf numFmtId="166" fontId="12" fillId="0" borderId="94" xfId="0" applyNumberFormat="1" applyFont="1" applyBorder="1"/>
    <xf numFmtId="0" fontId="13" fillId="0" borderId="94" xfId="0" applyFont="1" applyBorder="1"/>
    <xf numFmtId="164" fontId="0" fillId="0" borderId="0" xfId="0" applyNumberFormat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31" xfId="0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7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"/>
  <sheetViews>
    <sheetView workbookViewId="0"/>
  </sheetViews>
  <sheetFormatPr defaultColWidth="0" defaultRowHeight="15" x14ac:dyDescent="0.25"/>
  <cols>
    <col min="1" max="1" width="35.7109375" customWidth="1"/>
    <col min="2" max="3" width="15.7109375" customWidth="1"/>
    <col min="4" max="6" width="8.7109375" customWidth="1"/>
    <col min="7" max="7" width="15.7109375" customWidth="1"/>
    <col min="8" max="8" width="0.28515625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7" t="s">
        <v>2</v>
      </c>
      <c r="G2" s="7"/>
    </row>
    <row r="3" spans="1:26" x14ac:dyDescent="0.25">
      <c r="A3" s="3"/>
      <c r="B3" s="3"/>
      <c r="C3" s="3"/>
      <c r="D3" s="3"/>
      <c r="E3" s="3"/>
      <c r="F3" s="8" t="s">
        <v>3</v>
      </c>
      <c r="G3" s="8" t="s">
        <v>4</v>
      </c>
    </row>
    <row r="4" spans="1:26" x14ac:dyDescent="0.25">
      <c r="A4" s="6" t="s">
        <v>1</v>
      </c>
      <c r="B4" s="6"/>
      <c r="C4" s="6"/>
      <c r="D4" s="6"/>
      <c r="E4" s="6"/>
      <c r="F4" s="9">
        <v>0.2</v>
      </c>
      <c r="G4" s="9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</row>
    <row r="7" spans="1:26" x14ac:dyDescent="0.25">
      <c r="A7" s="72" t="s">
        <v>12</v>
      </c>
      <c r="B7" s="79">
        <f>'SO 13740'!I117-Rekapitulácia!D7</f>
        <v>0</v>
      </c>
      <c r="C7" s="79">
        <f>'Kryci_list 13740'!J26</f>
        <v>0</v>
      </c>
      <c r="D7" s="79">
        <v>0</v>
      </c>
      <c r="E7" s="79">
        <f>'Kryci_list 13740'!J17</f>
        <v>0</v>
      </c>
      <c r="F7" s="79">
        <v>0</v>
      </c>
      <c r="G7" s="79">
        <f>B7+C7+D7+E7+F7</f>
        <v>0</v>
      </c>
      <c r="K7">
        <f>'SO 13740'!K117</f>
        <v>0</v>
      </c>
      <c r="Q7">
        <v>30.126000000000001</v>
      </c>
    </row>
    <row r="8" spans="1:26" x14ac:dyDescent="0.25">
      <c r="A8" s="195" t="s">
        <v>262</v>
      </c>
      <c r="B8" s="196">
        <f>SUM(B7:B7)</f>
        <v>0</v>
      </c>
      <c r="C8" s="196">
        <f>SUM(C7:C7)</f>
        <v>0</v>
      </c>
      <c r="D8" s="196">
        <f>SUM(D7:D7)</f>
        <v>0</v>
      </c>
      <c r="E8" s="196">
        <f>SUM(E7:E7)</f>
        <v>0</v>
      </c>
      <c r="F8" s="196">
        <f>SUM(F7:F7)</f>
        <v>0</v>
      </c>
      <c r="G8" s="196">
        <f>SUM(G7:G7)-SUM(Z7:Z7)</f>
        <v>0</v>
      </c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x14ac:dyDescent="0.25">
      <c r="A9" s="193" t="s">
        <v>263</v>
      </c>
      <c r="B9" s="194">
        <f>G8-SUM(Rekapitulácia!K7:'Rekapitulácia'!K7)*1</f>
        <v>0</v>
      </c>
      <c r="C9" s="194"/>
      <c r="D9" s="194"/>
      <c r="E9" s="194"/>
      <c r="F9" s="194"/>
      <c r="G9" s="194">
        <f>ROUND(((ROUND(B9,2)*20)/100),2)*1</f>
        <v>0</v>
      </c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x14ac:dyDescent="0.25">
      <c r="A10" s="5" t="s">
        <v>264</v>
      </c>
      <c r="B10" s="191">
        <f>(G8-B9)</f>
        <v>0</v>
      </c>
      <c r="C10" s="191"/>
      <c r="D10" s="191"/>
      <c r="E10" s="191"/>
      <c r="F10" s="191"/>
      <c r="G10" s="191">
        <f>ROUND(((ROUND(B10,2)*0)/100),2)</f>
        <v>0</v>
      </c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5" t="s">
        <v>265</v>
      </c>
      <c r="B11" s="191"/>
      <c r="C11" s="191"/>
      <c r="D11" s="191"/>
      <c r="E11" s="191"/>
      <c r="F11" s="191"/>
      <c r="G11" s="191">
        <f>SUM(G8:G10)</f>
        <v>0</v>
      </c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11"/>
      <c r="B12" s="192"/>
      <c r="C12" s="192"/>
      <c r="D12" s="192"/>
      <c r="E12" s="192"/>
      <c r="F12" s="192"/>
      <c r="G12" s="192"/>
    </row>
    <row r="13" spans="1:26" x14ac:dyDescent="0.25">
      <c r="A13" s="11"/>
      <c r="B13" s="192"/>
      <c r="C13" s="192"/>
      <c r="D13" s="192"/>
      <c r="E13" s="192"/>
      <c r="F13" s="192"/>
      <c r="G13" s="192"/>
    </row>
    <row r="14" spans="1:26" x14ac:dyDescent="0.25">
      <c r="A14" s="11"/>
      <c r="B14" s="192"/>
      <c r="C14" s="192"/>
      <c r="D14" s="192"/>
      <c r="E14" s="192"/>
      <c r="F14" s="192"/>
      <c r="G14" s="192"/>
    </row>
    <row r="15" spans="1:26" x14ac:dyDescent="0.25">
      <c r="A15" s="11"/>
      <c r="B15" s="192"/>
      <c r="C15" s="192"/>
      <c r="D15" s="192"/>
      <c r="E15" s="192"/>
      <c r="F15" s="192"/>
      <c r="G15" s="192"/>
    </row>
    <row r="16" spans="1:26" x14ac:dyDescent="0.25">
      <c r="A16" s="11"/>
      <c r="B16" s="192"/>
      <c r="C16" s="192"/>
      <c r="D16" s="192"/>
      <c r="E16" s="192"/>
      <c r="F16" s="192"/>
      <c r="G16" s="192"/>
    </row>
    <row r="17" spans="1:7" x14ac:dyDescent="0.25">
      <c r="A17" s="11"/>
      <c r="B17" s="192"/>
      <c r="C17" s="192"/>
      <c r="D17" s="192"/>
      <c r="E17" s="192"/>
      <c r="F17" s="192"/>
      <c r="G17" s="192"/>
    </row>
    <row r="18" spans="1:7" x14ac:dyDescent="0.25">
      <c r="A18" s="11"/>
      <c r="B18" s="192"/>
      <c r="C18" s="192"/>
      <c r="D18" s="192"/>
      <c r="E18" s="192"/>
      <c r="F18" s="192"/>
      <c r="G18" s="192"/>
    </row>
    <row r="19" spans="1:7" x14ac:dyDescent="0.25">
      <c r="A19" s="11"/>
      <c r="B19" s="192"/>
      <c r="C19" s="192"/>
      <c r="D19" s="192"/>
      <c r="E19" s="192"/>
      <c r="F19" s="192"/>
      <c r="G19" s="192"/>
    </row>
    <row r="20" spans="1:7" x14ac:dyDescent="0.25">
      <c r="A20" s="11"/>
      <c r="B20" s="192"/>
      <c r="C20" s="192"/>
      <c r="D20" s="192"/>
      <c r="E20" s="192"/>
      <c r="F20" s="192"/>
      <c r="G20" s="192"/>
    </row>
    <row r="21" spans="1:7" x14ac:dyDescent="0.25">
      <c r="A21" s="11"/>
      <c r="B21" s="192"/>
      <c r="C21" s="192"/>
      <c r="D21" s="192"/>
      <c r="E21" s="192"/>
      <c r="F21" s="192"/>
      <c r="G21" s="192"/>
    </row>
    <row r="22" spans="1:7" x14ac:dyDescent="0.25">
      <c r="A22" s="11"/>
      <c r="B22" s="192"/>
      <c r="C22" s="192"/>
      <c r="D22" s="192"/>
      <c r="E22" s="192"/>
      <c r="F22" s="192"/>
      <c r="G22" s="192"/>
    </row>
    <row r="23" spans="1:7" x14ac:dyDescent="0.25">
      <c r="A23" s="11"/>
      <c r="B23" s="192"/>
      <c r="C23" s="192"/>
      <c r="D23" s="192"/>
      <c r="E23" s="192"/>
      <c r="F23" s="192"/>
      <c r="G23" s="192"/>
    </row>
    <row r="24" spans="1:7" x14ac:dyDescent="0.25">
      <c r="A24" s="11"/>
      <c r="B24" s="192"/>
      <c r="C24" s="192"/>
      <c r="D24" s="192"/>
      <c r="E24" s="192"/>
      <c r="F24" s="192"/>
      <c r="G24" s="192"/>
    </row>
    <row r="25" spans="1:7" x14ac:dyDescent="0.25">
      <c r="A25" s="11"/>
      <c r="B25" s="192"/>
      <c r="C25" s="192"/>
      <c r="D25" s="192"/>
      <c r="E25" s="192"/>
      <c r="F25" s="192"/>
      <c r="G25" s="192"/>
    </row>
    <row r="26" spans="1:7" x14ac:dyDescent="0.25">
      <c r="A26" s="11"/>
      <c r="B26" s="192"/>
      <c r="C26" s="192"/>
      <c r="D26" s="192"/>
      <c r="E26" s="192"/>
      <c r="F26" s="192"/>
      <c r="G26" s="192"/>
    </row>
    <row r="27" spans="1:7" x14ac:dyDescent="0.25">
      <c r="A27" s="11"/>
      <c r="B27" s="192"/>
      <c r="C27" s="192"/>
      <c r="D27" s="192"/>
      <c r="E27" s="192"/>
      <c r="F27" s="192"/>
      <c r="G27" s="192"/>
    </row>
    <row r="28" spans="1:7" x14ac:dyDescent="0.25">
      <c r="A28" s="11"/>
      <c r="B28" s="192"/>
      <c r="C28" s="192"/>
      <c r="D28" s="192"/>
      <c r="E28" s="192"/>
      <c r="F28" s="192"/>
      <c r="G28" s="192"/>
    </row>
    <row r="29" spans="1:7" x14ac:dyDescent="0.25">
      <c r="A29" s="11"/>
      <c r="B29" s="192"/>
      <c r="C29" s="192"/>
      <c r="D29" s="192"/>
      <c r="E29" s="192"/>
      <c r="F29" s="192"/>
      <c r="G29" s="192"/>
    </row>
    <row r="30" spans="1:7" x14ac:dyDescent="0.25">
      <c r="A30" s="11"/>
      <c r="B30" s="192"/>
      <c r="C30" s="192"/>
      <c r="D30" s="192"/>
      <c r="E30" s="192"/>
      <c r="F30" s="192"/>
      <c r="G30" s="192"/>
    </row>
    <row r="31" spans="1:7" x14ac:dyDescent="0.25">
      <c r="A31" s="11"/>
      <c r="B31" s="192"/>
      <c r="C31" s="192"/>
      <c r="D31" s="192"/>
      <c r="E31" s="192"/>
      <c r="F31" s="192"/>
      <c r="G31" s="192"/>
    </row>
    <row r="32" spans="1:7" x14ac:dyDescent="0.25">
      <c r="A32" s="11"/>
      <c r="B32" s="192"/>
      <c r="C32" s="192"/>
      <c r="D32" s="192"/>
      <c r="E32" s="192"/>
      <c r="F32" s="192"/>
      <c r="G32" s="192"/>
    </row>
    <row r="33" spans="1:7" x14ac:dyDescent="0.25">
      <c r="A33" s="11"/>
      <c r="B33" s="192"/>
      <c r="C33" s="192"/>
      <c r="D33" s="192"/>
      <c r="E33" s="192"/>
      <c r="F33" s="192"/>
      <c r="G33" s="192"/>
    </row>
    <row r="34" spans="1:7" x14ac:dyDescent="0.25">
      <c r="A34" s="1"/>
      <c r="B34" s="154"/>
      <c r="C34" s="154"/>
      <c r="D34" s="154"/>
      <c r="E34" s="154"/>
      <c r="F34" s="154"/>
      <c r="G34" s="154"/>
    </row>
    <row r="35" spans="1:7" x14ac:dyDescent="0.25">
      <c r="A35" s="1"/>
      <c r="B35" s="154"/>
      <c r="C35" s="154"/>
      <c r="D35" s="154"/>
      <c r="E35" s="154"/>
      <c r="F35" s="154"/>
      <c r="G35" s="154"/>
    </row>
    <row r="36" spans="1:7" x14ac:dyDescent="0.25">
      <c r="A36" s="1"/>
      <c r="B36" s="154"/>
      <c r="C36" s="154"/>
      <c r="D36" s="154"/>
      <c r="E36" s="154"/>
      <c r="F36" s="154"/>
      <c r="G36" s="154"/>
    </row>
    <row r="37" spans="1:7" x14ac:dyDescent="0.25">
      <c r="A37" s="1"/>
      <c r="B37" s="154"/>
      <c r="C37" s="154"/>
      <c r="D37" s="154"/>
      <c r="E37" s="154"/>
      <c r="F37" s="154"/>
      <c r="G37" s="154"/>
    </row>
    <row r="38" spans="1:7" x14ac:dyDescent="0.25">
      <c r="A38" s="1"/>
      <c r="B38" s="154"/>
      <c r="C38" s="154"/>
      <c r="D38" s="154"/>
      <c r="E38" s="154"/>
      <c r="F38" s="154"/>
      <c r="G38" s="154"/>
    </row>
    <row r="39" spans="1:7" x14ac:dyDescent="0.25">
      <c r="A39" s="1"/>
      <c r="B39" s="154"/>
      <c r="C39" s="154"/>
      <c r="D39" s="154"/>
      <c r="E39" s="154"/>
      <c r="F39" s="154"/>
      <c r="G39" s="154"/>
    </row>
    <row r="40" spans="1:7" x14ac:dyDescent="0.25">
      <c r="A40" s="1"/>
      <c r="B40" s="154"/>
      <c r="C40" s="154"/>
      <c r="D40" s="154"/>
      <c r="E40" s="154"/>
      <c r="F40" s="154"/>
      <c r="G40" s="154"/>
    </row>
    <row r="41" spans="1:7" x14ac:dyDescent="0.25">
      <c r="A41" s="1"/>
      <c r="B41" s="154"/>
      <c r="C41" s="154"/>
      <c r="D41" s="154"/>
      <c r="E41" s="154"/>
      <c r="F41" s="154"/>
      <c r="G41" s="154"/>
    </row>
    <row r="42" spans="1:7" x14ac:dyDescent="0.25">
      <c r="A42" s="1"/>
      <c r="B42" s="154"/>
      <c r="C42" s="154"/>
      <c r="D42" s="154"/>
      <c r="E42" s="154"/>
      <c r="F42" s="154"/>
      <c r="G42" s="154"/>
    </row>
    <row r="43" spans="1:7" x14ac:dyDescent="0.25">
      <c r="A43" s="1"/>
      <c r="B43" s="154"/>
      <c r="C43" s="154"/>
      <c r="D43" s="154"/>
      <c r="E43" s="154"/>
      <c r="F43" s="154"/>
      <c r="G43" s="154"/>
    </row>
    <row r="44" spans="1:7" x14ac:dyDescent="0.25">
      <c r="A44" s="1"/>
      <c r="B44" s="154"/>
      <c r="C44" s="154"/>
      <c r="D44" s="154"/>
      <c r="E44" s="154"/>
      <c r="F44" s="154"/>
      <c r="G44" s="154"/>
    </row>
    <row r="45" spans="1:7" x14ac:dyDescent="0.25">
      <c r="A45" s="1"/>
      <c r="B45" s="154"/>
      <c r="C45" s="154"/>
      <c r="D45" s="154"/>
      <c r="E45" s="154"/>
      <c r="F45" s="154"/>
      <c r="G45" s="154"/>
    </row>
    <row r="46" spans="1:7" x14ac:dyDescent="0.25">
      <c r="A46" s="1"/>
      <c r="B46" s="154"/>
      <c r="C46" s="154"/>
      <c r="D46" s="154"/>
      <c r="E46" s="154"/>
      <c r="F46" s="154"/>
      <c r="G46" s="154"/>
    </row>
    <row r="47" spans="1:7" x14ac:dyDescent="0.25">
      <c r="A47" s="1"/>
      <c r="B47" s="154"/>
      <c r="C47" s="154"/>
      <c r="D47" s="154"/>
      <c r="E47" s="154"/>
      <c r="F47" s="154"/>
      <c r="G47" s="154"/>
    </row>
    <row r="48" spans="1:7" x14ac:dyDescent="0.25">
      <c r="A48" s="1"/>
      <c r="B48" s="154"/>
      <c r="C48" s="154"/>
      <c r="D48" s="154"/>
      <c r="E48" s="154"/>
      <c r="F48" s="154"/>
      <c r="G48" s="154"/>
    </row>
    <row r="49" spans="1:7" x14ac:dyDescent="0.25">
      <c r="A49" s="1"/>
      <c r="B49" s="154"/>
      <c r="C49" s="154"/>
      <c r="D49" s="154"/>
      <c r="E49" s="154"/>
      <c r="F49" s="154"/>
      <c r="G49" s="154"/>
    </row>
    <row r="50" spans="1:7" x14ac:dyDescent="0.25">
      <c r="A50" s="1"/>
      <c r="B50" s="154"/>
      <c r="C50" s="154"/>
      <c r="D50" s="154"/>
      <c r="E50" s="154"/>
      <c r="F50" s="154"/>
      <c r="G50" s="154"/>
    </row>
    <row r="51" spans="1:7" x14ac:dyDescent="0.25">
      <c r="B51" s="190"/>
      <c r="C51" s="190"/>
      <c r="D51" s="190"/>
      <c r="E51" s="190"/>
      <c r="F51" s="190"/>
      <c r="G51" s="190"/>
    </row>
    <row r="52" spans="1:7" x14ac:dyDescent="0.25">
      <c r="B52" s="190"/>
      <c r="C52" s="190"/>
      <c r="D52" s="190"/>
      <c r="E52" s="190"/>
      <c r="F52" s="190"/>
      <c r="G52" s="190"/>
    </row>
    <row r="53" spans="1:7" x14ac:dyDescent="0.25">
      <c r="B53" s="190"/>
      <c r="C53" s="190"/>
      <c r="D53" s="190"/>
      <c r="E53" s="190"/>
      <c r="F53" s="190"/>
      <c r="G53" s="190"/>
    </row>
    <row r="54" spans="1:7" x14ac:dyDescent="0.25">
      <c r="B54" s="190"/>
      <c r="C54" s="190"/>
      <c r="D54" s="190"/>
      <c r="E54" s="190"/>
      <c r="F54" s="190"/>
      <c r="G54" s="190"/>
    </row>
    <row r="55" spans="1:7" x14ac:dyDescent="0.25">
      <c r="B55" s="190"/>
      <c r="C55" s="190"/>
      <c r="D55" s="190"/>
      <c r="E55" s="190"/>
      <c r="F55" s="190"/>
      <c r="G55" s="190"/>
    </row>
    <row r="56" spans="1:7" x14ac:dyDescent="0.25">
      <c r="B56" s="190"/>
      <c r="C56" s="190"/>
      <c r="D56" s="190"/>
      <c r="E56" s="190"/>
      <c r="F56" s="190"/>
      <c r="G56" s="190"/>
    </row>
    <row r="57" spans="1:7" x14ac:dyDescent="0.25">
      <c r="B57" s="190"/>
      <c r="C57" s="190"/>
      <c r="D57" s="190"/>
      <c r="E57" s="190"/>
      <c r="F57" s="190"/>
      <c r="G57" s="190"/>
    </row>
    <row r="58" spans="1:7" x14ac:dyDescent="0.25">
      <c r="B58" s="190"/>
      <c r="C58" s="190"/>
      <c r="D58" s="190"/>
      <c r="E58" s="190"/>
      <c r="F58" s="190"/>
      <c r="G58" s="190"/>
    </row>
    <row r="59" spans="1:7" x14ac:dyDescent="0.25">
      <c r="B59" s="190"/>
      <c r="C59" s="190"/>
      <c r="D59" s="190"/>
      <c r="E59" s="190"/>
      <c r="F59" s="190"/>
      <c r="G59" s="190"/>
    </row>
    <row r="60" spans="1:7" x14ac:dyDescent="0.25">
      <c r="B60" s="190"/>
      <c r="C60" s="190"/>
      <c r="D60" s="190"/>
      <c r="E60" s="190"/>
      <c r="F60" s="190"/>
      <c r="G60" s="190"/>
    </row>
    <row r="61" spans="1:7" x14ac:dyDescent="0.25">
      <c r="B61" s="190"/>
      <c r="C61" s="190"/>
      <c r="D61" s="190"/>
      <c r="E61" s="190"/>
      <c r="F61" s="190"/>
      <c r="G61" s="190"/>
    </row>
    <row r="62" spans="1:7" x14ac:dyDescent="0.25">
      <c r="B62" s="190"/>
      <c r="C62" s="190"/>
      <c r="D62" s="190"/>
      <c r="E62" s="190"/>
      <c r="F62" s="190"/>
      <c r="G62" s="190"/>
    </row>
    <row r="63" spans="1:7" x14ac:dyDescent="0.25">
      <c r="B63" s="190"/>
      <c r="C63" s="190"/>
      <c r="D63" s="190"/>
      <c r="E63" s="190"/>
      <c r="F63" s="190"/>
      <c r="G63" s="190"/>
    </row>
    <row r="64" spans="1:7" x14ac:dyDescent="0.25">
      <c r="B64" s="190"/>
      <c r="C64" s="190"/>
      <c r="D64" s="190"/>
      <c r="E64" s="190"/>
      <c r="F64" s="190"/>
      <c r="G64" s="190"/>
    </row>
    <row r="65" spans="2:7" x14ac:dyDescent="0.25">
      <c r="B65" s="190"/>
      <c r="C65" s="190"/>
      <c r="D65" s="190"/>
      <c r="E65" s="190"/>
      <c r="F65" s="190"/>
      <c r="G65" s="190"/>
    </row>
    <row r="66" spans="2:7" x14ac:dyDescent="0.25">
      <c r="B66" s="190"/>
      <c r="C66" s="190"/>
      <c r="D66" s="190"/>
      <c r="E66" s="190"/>
      <c r="F66" s="190"/>
      <c r="G66" s="190"/>
    </row>
    <row r="67" spans="2:7" x14ac:dyDescent="0.25">
      <c r="B67" s="190"/>
      <c r="C67" s="190"/>
      <c r="D67" s="190"/>
      <c r="E67" s="190"/>
      <c r="F67" s="190"/>
      <c r="G67" s="190"/>
    </row>
    <row r="68" spans="2:7" x14ac:dyDescent="0.25">
      <c r="B68" s="190"/>
      <c r="C68" s="190"/>
      <c r="D68" s="190"/>
      <c r="E68" s="190"/>
      <c r="F68" s="190"/>
      <c r="G68" s="190"/>
    </row>
    <row r="69" spans="2:7" x14ac:dyDescent="0.25">
      <c r="B69" s="190"/>
      <c r="C69" s="190"/>
      <c r="D69" s="190"/>
      <c r="E69" s="190"/>
      <c r="F69" s="190"/>
      <c r="G69" s="190"/>
    </row>
    <row r="70" spans="2:7" x14ac:dyDescent="0.25">
      <c r="B70" s="190"/>
      <c r="C70" s="190"/>
      <c r="D70" s="190"/>
      <c r="E70" s="190"/>
      <c r="F70" s="190"/>
      <c r="G70" s="190"/>
    </row>
    <row r="71" spans="2:7" x14ac:dyDescent="0.25">
      <c r="B71" s="190"/>
      <c r="C71" s="190"/>
      <c r="D71" s="190"/>
      <c r="E71" s="190"/>
      <c r="F71" s="190"/>
      <c r="G71" s="190"/>
    </row>
    <row r="72" spans="2:7" x14ac:dyDescent="0.25">
      <c r="B72" s="190"/>
      <c r="C72" s="190"/>
      <c r="D72" s="190"/>
      <c r="E72" s="190"/>
      <c r="F72" s="190"/>
      <c r="G72" s="190"/>
    </row>
    <row r="73" spans="2:7" x14ac:dyDescent="0.25">
      <c r="B73" s="190"/>
      <c r="C73" s="190"/>
      <c r="D73" s="190"/>
      <c r="E73" s="190"/>
      <c r="F73" s="190"/>
      <c r="G73" s="190"/>
    </row>
    <row r="74" spans="2:7" x14ac:dyDescent="0.25">
      <c r="B74" s="190"/>
      <c r="C74" s="190"/>
      <c r="D74" s="190"/>
      <c r="E74" s="190"/>
      <c r="F74" s="190"/>
      <c r="G74" s="190"/>
    </row>
    <row r="75" spans="2:7" x14ac:dyDescent="0.25">
      <c r="B75" s="190"/>
      <c r="C75" s="190"/>
      <c r="D75" s="190"/>
      <c r="E75" s="190"/>
      <c r="F75" s="190"/>
      <c r="G75" s="190"/>
    </row>
    <row r="76" spans="2:7" x14ac:dyDescent="0.25">
      <c r="B76" s="190"/>
      <c r="C76" s="190"/>
      <c r="D76" s="190"/>
      <c r="E76" s="190"/>
      <c r="F76" s="190"/>
      <c r="G76" s="190"/>
    </row>
    <row r="77" spans="2:7" x14ac:dyDescent="0.25">
      <c r="B77" s="190"/>
      <c r="C77" s="190"/>
      <c r="D77" s="190"/>
      <c r="E77" s="190"/>
      <c r="F77" s="190"/>
      <c r="G77" s="190"/>
    </row>
    <row r="78" spans="2:7" x14ac:dyDescent="0.25">
      <c r="B78" s="190"/>
      <c r="C78" s="190"/>
      <c r="D78" s="190"/>
      <c r="E78" s="190"/>
      <c r="F78" s="190"/>
      <c r="G78" s="190"/>
    </row>
    <row r="79" spans="2:7" x14ac:dyDescent="0.25">
      <c r="B79" s="190"/>
      <c r="C79" s="190"/>
      <c r="D79" s="190"/>
      <c r="E79" s="190"/>
      <c r="F79" s="190"/>
      <c r="G79" s="190"/>
    </row>
    <row r="80" spans="2:7" x14ac:dyDescent="0.25">
      <c r="B80" s="190"/>
      <c r="C80" s="190"/>
      <c r="D80" s="190"/>
      <c r="E80" s="190"/>
      <c r="F80" s="190"/>
      <c r="G80" s="190"/>
    </row>
    <row r="81" spans="2:7" x14ac:dyDescent="0.25">
      <c r="B81" s="190"/>
      <c r="C81" s="190"/>
      <c r="D81" s="190"/>
      <c r="E81" s="190"/>
      <c r="F81" s="190"/>
      <c r="G81" s="190"/>
    </row>
    <row r="82" spans="2:7" x14ac:dyDescent="0.25">
      <c r="B82" s="190"/>
      <c r="C82" s="190"/>
      <c r="D82" s="190"/>
      <c r="E82" s="190"/>
      <c r="F82" s="190"/>
      <c r="G82" s="190"/>
    </row>
    <row r="83" spans="2:7" x14ac:dyDescent="0.25">
      <c r="B83" s="190"/>
      <c r="C83" s="190"/>
      <c r="D83" s="190"/>
      <c r="E83" s="190"/>
      <c r="F83" s="190"/>
      <c r="G83" s="190"/>
    </row>
    <row r="84" spans="2:7" x14ac:dyDescent="0.25">
      <c r="B84" s="190"/>
      <c r="C84" s="190"/>
      <c r="D84" s="190"/>
      <c r="E84" s="190"/>
      <c r="F84" s="190"/>
      <c r="G84" s="190"/>
    </row>
    <row r="85" spans="2:7" x14ac:dyDescent="0.25">
      <c r="B85" s="190"/>
      <c r="C85" s="190"/>
      <c r="D85" s="190"/>
      <c r="E85" s="190"/>
      <c r="F85" s="190"/>
      <c r="G85" s="190"/>
    </row>
    <row r="86" spans="2:7" x14ac:dyDescent="0.25">
      <c r="B86" s="190"/>
      <c r="C86" s="190"/>
      <c r="D86" s="190"/>
      <c r="E86" s="190"/>
      <c r="F86" s="190"/>
      <c r="G86" s="190"/>
    </row>
    <row r="87" spans="2:7" x14ac:dyDescent="0.25">
      <c r="B87" s="190"/>
      <c r="C87" s="190"/>
      <c r="D87" s="190"/>
      <c r="E87" s="190"/>
      <c r="F87" s="190"/>
      <c r="G87" s="190"/>
    </row>
    <row r="88" spans="2:7" x14ac:dyDescent="0.25">
      <c r="B88" s="190"/>
      <c r="C88" s="190"/>
      <c r="D88" s="190"/>
      <c r="E88" s="190"/>
      <c r="F88" s="190"/>
      <c r="G88" s="190"/>
    </row>
    <row r="89" spans="2:7" x14ac:dyDescent="0.25">
      <c r="B89" s="190"/>
      <c r="C89" s="190"/>
      <c r="D89" s="190"/>
      <c r="E89" s="190"/>
      <c r="F89" s="190"/>
      <c r="G89" s="190"/>
    </row>
    <row r="90" spans="2:7" x14ac:dyDescent="0.25">
      <c r="B90" s="190"/>
      <c r="C90" s="190"/>
      <c r="D90" s="190"/>
      <c r="E90" s="190"/>
      <c r="F90" s="190"/>
      <c r="G90" s="190"/>
    </row>
    <row r="91" spans="2:7" x14ac:dyDescent="0.25">
      <c r="B91" s="190"/>
      <c r="C91" s="190"/>
      <c r="D91" s="190"/>
      <c r="E91" s="190"/>
      <c r="F91" s="190"/>
      <c r="G91" s="190"/>
    </row>
    <row r="92" spans="2:7" x14ac:dyDescent="0.25">
      <c r="B92" s="190"/>
      <c r="C92" s="190"/>
      <c r="D92" s="190"/>
      <c r="E92" s="190"/>
      <c r="F92" s="190"/>
      <c r="G92" s="190"/>
    </row>
    <row r="93" spans="2:7" x14ac:dyDescent="0.25">
      <c r="B93" s="190"/>
      <c r="C93" s="190"/>
      <c r="D93" s="190"/>
      <c r="E93" s="190"/>
      <c r="F93" s="190"/>
      <c r="G93" s="190"/>
    </row>
    <row r="94" spans="2:7" x14ac:dyDescent="0.25">
      <c r="B94" s="190"/>
      <c r="C94" s="190"/>
      <c r="D94" s="190"/>
      <c r="E94" s="190"/>
      <c r="F94" s="190"/>
      <c r="G94" s="190"/>
    </row>
    <row r="95" spans="2:7" x14ac:dyDescent="0.25">
      <c r="B95" s="190"/>
      <c r="C95" s="190"/>
      <c r="D95" s="190"/>
      <c r="E95" s="190"/>
      <c r="F95" s="190"/>
      <c r="G95" s="190"/>
    </row>
    <row r="96" spans="2:7" x14ac:dyDescent="0.25">
      <c r="B96" s="190"/>
      <c r="C96" s="190"/>
      <c r="D96" s="190"/>
      <c r="E96" s="190"/>
      <c r="F96" s="190"/>
      <c r="G96" s="190"/>
    </row>
    <row r="97" spans="2:7" x14ac:dyDescent="0.25">
      <c r="B97" s="190"/>
      <c r="C97" s="190"/>
      <c r="D97" s="190"/>
      <c r="E97" s="190"/>
      <c r="F97" s="190"/>
      <c r="G97" s="190"/>
    </row>
    <row r="98" spans="2:7" x14ac:dyDescent="0.25">
      <c r="B98" s="190"/>
      <c r="C98" s="190"/>
      <c r="D98" s="190"/>
      <c r="E98" s="190"/>
      <c r="F98" s="190"/>
      <c r="G98" s="190"/>
    </row>
    <row r="99" spans="2:7" x14ac:dyDescent="0.25">
      <c r="B99" s="190"/>
      <c r="C99" s="190"/>
      <c r="D99" s="190"/>
      <c r="E99" s="190"/>
      <c r="F99" s="190"/>
      <c r="G99" s="190"/>
    </row>
    <row r="100" spans="2:7" x14ac:dyDescent="0.25">
      <c r="B100" s="190"/>
      <c r="C100" s="190"/>
      <c r="D100" s="190"/>
      <c r="E100" s="190"/>
      <c r="F100" s="190"/>
      <c r="G100" s="190"/>
    </row>
    <row r="101" spans="2:7" x14ac:dyDescent="0.25">
      <c r="B101" s="190"/>
      <c r="C101" s="190"/>
      <c r="D101" s="190"/>
      <c r="E101" s="190"/>
      <c r="F101" s="190"/>
      <c r="G101" s="190"/>
    </row>
    <row r="102" spans="2:7" x14ac:dyDescent="0.25">
      <c r="B102" s="190"/>
      <c r="C102" s="190"/>
      <c r="D102" s="190"/>
      <c r="E102" s="190"/>
      <c r="F102" s="190"/>
      <c r="G102" s="190"/>
    </row>
    <row r="103" spans="2:7" x14ac:dyDescent="0.25">
      <c r="B103" s="190"/>
      <c r="C103" s="190"/>
      <c r="D103" s="190"/>
      <c r="E103" s="190"/>
      <c r="F103" s="190"/>
      <c r="G103" s="190"/>
    </row>
  </sheetData>
  <mergeCells count="1">
    <mergeCell ref="A4:E4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57031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266</v>
      </c>
      <c r="G1" s="13"/>
      <c r="H1" s="13"/>
      <c r="I1" s="13"/>
      <c r="J1" s="13"/>
      <c r="W1">
        <v>30.126000000000001</v>
      </c>
    </row>
    <row r="2" spans="1:23" ht="18" customHeight="1" thickTop="1" x14ac:dyDescent="0.25">
      <c r="A2" s="12"/>
      <c r="B2" s="197" t="s">
        <v>1</v>
      </c>
      <c r="C2" s="198"/>
      <c r="D2" s="198"/>
      <c r="E2" s="198"/>
      <c r="F2" s="198"/>
      <c r="G2" s="198"/>
      <c r="H2" s="198"/>
      <c r="I2" s="198"/>
      <c r="J2" s="199"/>
    </row>
    <row r="3" spans="1:23" ht="18" customHeight="1" x14ac:dyDescent="0.25">
      <c r="A3" s="12"/>
      <c r="B3" s="23"/>
      <c r="C3" s="20"/>
      <c r="D3" s="17"/>
      <c r="E3" s="17"/>
      <c r="F3" s="17"/>
      <c r="G3" s="17"/>
      <c r="H3" s="17"/>
      <c r="I3" s="41" t="s">
        <v>14</v>
      </c>
      <c r="J3" s="31"/>
    </row>
    <row r="4" spans="1:23" ht="18" customHeight="1" x14ac:dyDescent="0.25">
      <c r="A4" s="12"/>
      <c r="B4" s="23"/>
      <c r="C4" s="20"/>
      <c r="D4" s="17"/>
      <c r="E4" s="17"/>
      <c r="F4" s="17"/>
      <c r="G4" s="17"/>
      <c r="H4" s="17"/>
      <c r="I4" s="41" t="s">
        <v>16</v>
      </c>
      <c r="J4" s="31"/>
    </row>
    <row r="5" spans="1:23" ht="18" customHeight="1" thickBot="1" x14ac:dyDescent="0.3">
      <c r="A5" s="12"/>
      <c r="B5" s="42" t="s">
        <v>17</v>
      </c>
      <c r="C5" s="20"/>
      <c r="D5" s="17"/>
      <c r="E5" s="17"/>
      <c r="F5" s="43" t="s">
        <v>18</v>
      </c>
      <c r="G5" s="17"/>
      <c r="H5" s="17"/>
      <c r="I5" s="41" t="s">
        <v>19</v>
      </c>
      <c r="J5" s="44" t="s">
        <v>20</v>
      </c>
    </row>
    <row r="6" spans="1:23" ht="20.100000000000001" customHeight="1" thickTop="1" x14ac:dyDescent="0.25">
      <c r="A6" s="12"/>
      <c r="B6" s="57" t="s">
        <v>21</v>
      </c>
      <c r="C6" s="53"/>
      <c r="D6" s="53"/>
      <c r="E6" s="53"/>
      <c r="F6" s="53"/>
      <c r="G6" s="53"/>
      <c r="H6" s="53"/>
      <c r="I6" s="53"/>
      <c r="J6" s="54"/>
    </row>
    <row r="7" spans="1:23" ht="18" customHeight="1" x14ac:dyDescent="0.25">
      <c r="A7" s="12"/>
      <c r="B7" s="59" t="s">
        <v>24</v>
      </c>
      <c r="C7" s="46"/>
      <c r="D7" s="18"/>
      <c r="E7" s="18"/>
      <c r="F7" s="18"/>
      <c r="G7" s="60" t="s">
        <v>25</v>
      </c>
      <c r="H7" s="18"/>
      <c r="I7" s="29"/>
      <c r="J7" s="47"/>
    </row>
    <row r="8" spans="1:23" ht="20.100000000000001" customHeight="1" x14ac:dyDescent="0.25">
      <c r="A8" s="12"/>
      <c r="B8" s="58" t="s">
        <v>22</v>
      </c>
      <c r="C8" s="55"/>
      <c r="D8" s="55"/>
      <c r="E8" s="55"/>
      <c r="F8" s="55"/>
      <c r="G8" s="55"/>
      <c r="H8" s="55"/>
      <c r="I8" s="55"/>
      <c r="J8" s="56"/>
    </row>
    <row r="9" spans="1:23" ht="18" customHeight="1" x14ac:dyDescent="0.25">
      <c r="A9" s="12"/>
      <c r="B9" s="42" t="s">
        <v>26</v>
      </c>
      <c r="C9" s="20"/>
      <c r="D9" s="17"/>
      <c r="E9" s="17"/>
      <c r="F9" s="17"/>
      <c r="G9" s="43" t="s">
        <v>25</v>
      </c>
      <c r="H9" s="17"/>
      <c r="I9" s="28"/>
      <c r="J9" s="31"/>
    </row>
    <row r="10" spans="1:23" ht="20.100000000000001" customHeight="1" x14ac:dyDescent="0.25">
      <c r="A10" s="12"/>
      <c r="B10" s="58" t="s">
        <v>23</v>
      </c>
      <c r="C10" s="55"/>
      <c r="D10" s="55"/>
      <c r="E10" s="55"/>
      <c r="F10" s="55"/>
      <c r="G10" s="55"/>
      <c r="H10" s="55"/>
      <c r="I10" s="55"/>
      <c r="J10" s="56"/>
    </row>
    <row r="11" spans="1:23" ht="18" customHeight="1" thickBot="1" x14ac:dyDescent="0.3">
      <c r="A11" s="12"/>
      <c r="B11" s="42" t="s">
        <v>26</v>
      </c>
      <c r="C11" s="20"/>
      <c r="D11" s="17"/>
      <c r="E11" s="17"/>
      <c r="F11" s="17"/>
      <c r="G11" s="43" t="s">
        <v>25</v>
      </c>
      <c r="H11" s="17"/>
      <c r="I11" s="28"/>
      <c r="J11" s="31"/>
    </row>
    <row r="12" spans="1:23" ht="18" customHeight="1" thickTop="1" x14ac:dyDescent="0.25">
      <c r="A12" s="12"/>
      <c r="B12" s="48"/>
      <c r="C12" s="49"/>
      <c r="D12" s="50"/>
      <c r="E12" s="50"/>
      <c r="F12" s="50"/>
      <c r="G12" s="50"/>
      <c r="H12" s="50"/>
      <c r="I12" s="51"/>
      <c r="J12" s="52"/>
    </row>
    <row r="13" spans="1:23" ht="18" customHeight="1" x14ac:dyDescent="0.25">
      <c r="A13" s="12"/>
      <c r="B13" s="45"/>
      <c r="C13" s="46"/>
      <c r="D13" s="18"/>
      <c r="E13" s="18"/>
      <c r="F13" s="18"/>
      <c r="G13" s="18"/>
      <c r="H13" s="18"/>
      <c r="I13" s="29"/>
      <c r="J13" s="47"/>
    </row>
    <row r="14" spans="1:23" ht="18" customHeight="1" thickBot="1" x14ac:dyDescent="0.3">
      <c r="A14" s="12"/>
      <c r="B14" s="23"/>
      <c r="C14" s="20"/>
      <c r="D14" s="17"/>
      <c r="E14" s="17"/>
      <c r="F14" s="17"/>
      <c r="G14" s="17"/>
      <c r="H14" s="17"/>
      <c r="I14" s="28"/>
      <c r="J14" s="31"/>
    </row>
    <row r="15" spans="1:23" ht="18" customHeight="1" thickTop="1" x14ac:dyDescent="0.25">
      <c r="A15" s="12"/>
      <c r="B15" s="93" t="s">
        <v>27</v>
      </c>
      <c r="C15" s="94" t="s">
        <v>6</v>
      </c>
      <c r="D15" s="94" t="s">
        <v>54</v>
      </c>
      <c r="E15" s="95" t="s">
        <v>55</v>
      </c>
      <c r="F15" s="108" t="s">
        <v>56</v>
      </c>
      <c r="G15" s="61" t="s">
        <v>32</v>
      </c>
      <c r="H15" s="64" t="s">
        <v>33</v>
      </c>
      <c r="I15" s="27"/>
      <c r="J15" s="52"/>
    </row>
    <row r="16" spans="1:23" ht="18" customHeight="1" x14ac:dyDescent="0.25">
      <c r="A16" s="12"/>
      <c r="B16" s="96">
        <v>1</v>
      </c>
      <c r="C16" s="97" t="s">
        <v>28</v>
      </c>
      <c r="D16" s="98">
        <f>'Kryci_list 13740'!D16</f>
        <v>0</v>
      </c>
      <c r="E16" s="99">
        <f>'Kryci_list 13740'!E16</f>
        <v>0</v>
      </c>
      <c r="F16" s="109">
        <f>'Kryci_list 13740'!F16</f>
        <v>0</v>
      </c>
      <c r="G16" s="62">
        <v>6</v>
      </c>
      <c r="H16" s="118" t="s">
        <v>34</v>
      </c>
      <c r="I16" s="129"/>
      <c r="J16" s="121">
        <f>Rekapitulácia!F8</f>
        <v>0</v>
      </c>
    </row>
    <row r="17" spans="1:10" ht="18" customHeight="1" x14ac:dyDescent="0.25">
      <c r="A17" s="12"/>
      <c r="B17" s="69">
        <v>2</v>
      </c>
      <c r="C17" s="73" t="s">
        <v>29</v>
      </c>
      <c r="D17" s="80">
        <f>'Kryci_list 13740'!D17</f>
        <v>0</v>
      </c>
      <c r="E17" s="78">
        <f>'Kryci_list 13740'!E17</f>
        <v>0</v>
      </c>
      <c r="F17" s="83">
        <f>'Kryci_list 13740'!F17</f>
        <v>0</v>
      </c>
      <c r="G17" s="63">
        <v>7</v>
      </c>
      <c r="H17" s="119" t="s">
        <v>35</v>
      </c>
      <c r="I17" s="129"/>
      <c r="J17" s="122">
        <f>Rekapitulácia!E8</f>
        <v>0</v>
      </c>
    </row>
    <row r="18" spans="1:10" ht="18" customHeight="1" x14ac:dyDescent="0.25">
      <c r="A18" s="12"/>
      <c r="B18" s="70">
        <v>3</v>
      </c>
      <c r="C18" s="74" t="s">
        <v>30</v>
      </c>
      <c r="D18" s="81">
        <f>'Kryci_list 13740'!D18</f>
        <v>0</v>
      </c>
      <c r="E18" s="79">
        <f>'Kryci_list 13740'!E18</f>
        <v>0</v>
      </c>
      <c r="F18" s="84">
        <f>'Kryci_list 13740'!F18</f>
        <v>0</v>
      </c>
      <c r="G18" s="63">
        <v>8</v>
      </c>
      <c r="H18" s="119" t="s">
        <v>36</v>
      </c>
      <c r="I18" s="129"/>
      <c r="J18" s="122">
        <f>Rekapitulácia!D8</f>
        <v>0</v>
      </c>
    </row>
    <row r="19" spans="1:10" ht="18" customHeight="1" x14ac:dyDescent="0.25">
      <c r="A19" s="12"/>
      <c r="B19" s="70">
        <v>4</v>
      </c>
      <c r="C19" s="75"/>
      <c r="D19" s="81"/>
      <c r="E19" s="79"/>
      <c r="F19" s="84"/>
      <c r="G19" s="63">
        <v>9</v>
      </c>
      <c r="H19" s="127"/>
      <c r="I19" s="129"/>
      <c r="J19" s="128"/>
    </row>
    <row r="20" spans="1:10" ht="18" customHeight="1" thickBot="1" x14ac:dyDescent="0.3">
      <c r="A20" s="12"/>
      <c r="B20" s="70">
        <v>5</v>
      </c>
      <c r="C20" s="76" t="s">
        <v>31</v>
      </c>
      <c r="D20" s="82"/>
      <c r="E20" s="103"/>
      <c r="F20" s="110">
        <f>SUM(F16:F19)</f>
        <v>0</v>
      </c>
      <c r="G20" s="63">
        <v>10</v>
      </c>
      <c r="H20" s="119" t="s">
        <v>31</v>
      </c>
      <c r="I20" s="131"/>
      <c r="J20" s="102">
        <f>SUM(J16:J19)</f>
        <v>0</v>
      </c>
    </row>
    <row r="21" spans="1:10" ht="18" customHeight="1" thickTop="1" x14ac:dyDescent="0.25">
      <c r="A21" s="12"/>
      <c r="B21" s="67" t="s">
        <v>44</v>
      </c>
      <c r="C21" s="71" t="s">
        <v>7</v>
      </c>
      <c r="D21" s="77"/>
      <c r="E21" s="19"/>
      <c r="F21" s="101"/>
      <c r="G21" s="67" t="s">
        <v>50</v>
      </c>
      <c r="H21" s="64" t="s">
        <v>7</v>
      </c>
      <c r="I21" s="29"/>
      <c r="J21" s="132"/>
    </row>
    <row r="22" spans="1:10" ht="18" customHeight="1" x14ac:dyDescent="0.25">
      <c r="A22" s="12"/>
      <c r="B22" s="62">
        <v>11</v>
      </c>
      <c r="C22" s="65" t="s">
        <v>45</v>
      </c>
      <c r="D22" s="89"/>
      <c r="E22" s="92"/>
      <c r="F22" s="83">
        <f>'Kryci_list 13740'!F22</f>
        <v>0</v>
      </c>
      <c r="G22" s="62">
        <v>16</v>
      </c>
      <c r="H22" s="118" t="s">
        <v>51</v>
      </c>
      <c r="I22" s="129"/>
      <c r="J22" s="121">
        <f>'Kryci_list 13740'!J22</f>
        <v>0</v>
      </c>
    </row>
    <row r="23" spans="1:10" ht="18" customHeight="1" x14ac:dyDescent="0.25">
      <c r="A23" s="12"/>
      <c r="B23" s="63">
        <v>12</v>
      </c>
      <c r="C23" s="66" t="s">
        <v>46</v>
      </c>
      <c r="D23" s="68"/>
      <c r="E23" s="92"/>
      <c r="F23" s="84">
        <f>'Kryci_list 13740'!F23</f>
        <v>0</v>
      </c>
      <c r="G23" s="63">
        <v>17</v>
      </c>
      <c r="H23" s="119" t="s">
        <v>52</v>
      </c>
      <c r="I23" s="129"/>
      <c r="J23" s="122">
        <f>'Kryci_list 13740'!J23</f>
        <v>0</v>
      </c>
    </row>
    <row r="24" spans="1:10" ht="18" customHeight="1" x14ac:dyDescent="0.25">
      <c r="A24" s="12"/>
      <c r="B24" s="63">
        <v>13</v>
      </c>
      <c r="C24" s="66" t="s">
        <v>47</v>
      </c>
      <c r="D24" s="68"/>
      <c r="E24" s="92"/>
      <c r="F24" s="84">
        <f>'Kryci_list 13740'!F24</f>
        <v>0</v>
      </c>
      <c r="G24" s="63">
        <v>18</v>
      </c>
      <c r="H24" s="119" t="s">
        <v>53</v>
      </c>
      <c r="I24" s="129"/>
      <c r="J24" s="122">
        <f>'Kryci_list 13740'!J24</f>
        <v>0</v>
      </c>
    </row>
    <row r="25" spans="1:10" ht="18" customHeight="1" x14ac:dyDescent="0.25">
      <c r="A25" s="12"/>
      <c r="B25" s="63">
        <v>14</v>
      </c>
      <c r="C25" s="20"/>
      <c r="D25" s="68"/>
      <c r="E25" s="92"/>
      <c r="F25" s="90"/>
      <c r="G25" s="63">
        <v>19</v>
      </c>
      <c r="H25" s="127"/>
      <c r="I25" s="129"/>
      <c r="J25" s="122"/>
    </row>
    <row r="26" spans="1:10" ht="18" customHeight="1" thickBot="1" x14ac:dyDescent="0.3">
      <c r="A26" s="12"/>
      <c r="B26" s="63">
        <v>15</v>
      </c>
      <c r="C26" s="66"/>
      <c r="D26" s="68"/>
      <c r="E26" s="68"/>
      <c r="F26" s="111"/>
      <c r="G26" s="63">
        <v>20</v>
      </c>
      <c r="H26" s="119" t="s">
        <v>31</v>
      </c>
      <c r="I26" s="131"/>
      <c r="J26" s="102">
        <f>SUM(J22:J25)+SUM(F22:F25)</f>
        <v>0</v>
      </c>
    </row>
    <row r="27" spans="1:10" ht="18" customHeight="1" thickTop="1" x14ac:dyDescent="0.25">
      <c r="A27" s="12"/>
      <c r="B27" s="104"/>
      <c r="C27" s="143" t="s">
        <v>59</v>
      </c>
      <c r="D27" s="136"/>
      <c r="E27" s="105"/>
      <c r="F27" s="30"/>
      <c r="G27" s="112" t="s">
        <v>37</v>
      </c>
      <c r="H27" s="107" t="s">
        <v>38</v>
      </c>
      <c r="I27" s="29"/>
      <c r="J27" s="32"/>
    </row>
    <row r="28" spans="1:10" ht="18" customHeight="1" x14ac:dyDescent="0.25">
      <c r="A28" s="12"/>
      <c r="B28" s="26"/>
      <c r="C28" s="134"/>
      <c r="D28" s="137"/>
      <c r="E28" s="22"/>
      <c r="F28" s="12"/>
      <c r="G28" s="113">
        <v>21</v>
      </c>
      <c r="H28" s="117" t="s">
        <v>39</v>
      </c>
      <c r="I28" s="124"/>
      <c r="J28" s="100">
        <f>F20+J20+F26+J26</f>
        <v>0</v>
      </c>
    </row>
    <row r="29" spans="1:10" ht="18" customHeight="1" x14ac:dyDescent="0.25">
      <c r="A29" s="12"/>
      <c r="B29" s="85"/>
      <c r="C29" s="135"/>
      <c r="D29" s="138"/>
      <c r="E29" s="22"/>
      <c r="F29" s="12"/>
      <c r="G29" s="62">
        <v>22</v>
      </c>
      <c r="H29" s="118" t="s">
        <v>40</v>
      </c>
      <c r="I29" s="125">
        <f>Rekapitulácia!B9</f>
        <v>0</v>
      </c>
      <c r="J29" s="121">
        <f>ROUND(((ROUND(I29,2)*20)/100),2)*1</f>
        <v>0</v>
      </c>
    </row>
    <row r="30" spans="1:10" ht="18" customHeight="1" x14ac:dyDescent="0.25">
      <c r="A30" s="12"/>
      <c r="B30" s="23"/>
      <c r="C30" s="127"/>
      <c r="D30" s="129"/>
      <c r="E30" s="22"/>
      <c r="F30" s="12"/>
      <c r="G30" s="63">
        <v>23</v>
      </c>
      <c r="H30" s="119" t="s">
        <v>41</v>
      </c>
      <c r="I30" s="91">
        <f>Rekapitulácia!B10</f>
        <v>0</v>
      </c>
      <c r="J30" s="122">
        <f>ROUND(((ROUND(I30,2)*0)/100),2)</f>
        <v>0</v>
      </c>
    </row>
    <row r="31" spans="1:10" ht="18" customHeight="1" x14ac:dyDescent="0.25">
      <c r="A31" s="12"/>
      <c r="B31" s="24"/>
      <c r="C31" s="139"/>
      <c r="D31" s="140"/>
      <c r="E31" s="22"/>
      <c r="F31" s="12"/>
      <c r="G31" s="63">
        <v>24</v>
      </c>
      <c r="H31" s="119" t="s">
        <v>42</v>
      </c>
      <c r="I31" s="28"/>
      <c r="J31" s="204">
        <f>SUM(J28:J30)</f>
        <v>0</v>
      </c>
    </row>
    <row r="32" spans="1:10" ht="18" customHeight="1" thickBot="1" x14ac:dyDescent="0.3">
      <c r="A32" s="12"/>
      <c r="B32" s="45"/>
      <c r="C32" s="120"/>
      <c r="D32" s="126"/>
      <c r="E32" s="86"/>
      <c r="F32" s="87"/>
      <c r="G32" s="200" t="s">
        <v>43</v>
      </c>
      <c r="H32" s="201"/>
      <c r="I32" s="202"/>
      <c r="J32" s="203"/>
    </row>
    <row r="33" spans="1:10" ht="18" customHeight="1" thickTop="1" x14ac:dyDescent="0.25">
      <c r="A33" s="12"/>
      <c r="B33" s="104"/>
      <c r="C33" s="105"/>
      <c r="D33" s="141" t="s">
        <v>57</v>
      </c>
      <c r="E33" s="16"/>
      <c r="F33" s="16"/>
      <c r="G33" s="15"/>
      <c r="H33" s="141" t="s">
        <v>58</v>
      </c>
      <c r="I33" s="30"/>
      <c r="J33" s="33"/>
    </row>
    <row r="34" spans="1:10" ht="18" customHeight="1" x14ac:dyDescent="0.25">
      <c r="A34" s="12"/>
      <c r="B34" s="25"/>
      <c r="C34" s="21"/>
      <c r="D34" s="15"/>
      <c r="E34" s="15"/>
      <c r="F34" s="15"/>
      <c r="G34" s="15"/>
      <c r="H34" s="15"/>
      <c r="I34" s="30"/>
      <c r="J34" s="33"/>
    </row>
    <row r="35" spans="1:10" ht="18" customHeight="1" x14ac:dyDescent="0.25">
      <c r="A35" s="12"/>
      <c r="B35" s="26"/>
      <c r="C35" s="22"/>
      <c r="D35" s="3"/>
      <c r="E35" s="3"/>
      <c r="F35" s="3"/>
      <c r="G35" s="3"/>
      <c r="H35" s="3"/>
      <c r="I35" s="12"/>
      <c r="J35" s="34"/>
    </row>
    <row r="36" spans="1:10" ht="18" customHeight="1" x14ac:dyDescent="0.25">
      <c r="A36" s="12"/>
      <c r="B36" s="26"/>
      <c r="C36" s="22"/>
      <c r="D36" s="3"/>
      <c r="E36" s="3"/>
      <c r="F36" s="3"/>
      <c r="G36" s="3"/>
      <c r="H36" s="3"/>
      <c r="I36" s="12"/>
      <c r="J36" s="34"/>
    </row>
    <row r="37" spans="1:10" ht="18" customHeight="1" x14ac:dyDescent="0.25">
      <c r="A37" s="12"/>
      <c r="B37" s="26"/>
      <c r="C37" s="22"/>
      <c r="D37" s="3"/>
      <c r="E37" s="3"/>
      <c r="F37" s="3"/>
      <c r="G37" s="3"/>
      <c r="H37" s="3"/>
      <c r="I37" s="12"/>
      <c r="J37" s="34"/>
    </row>
    <row r="38" spans="1:10" ht="18" customHeight="1" x14ac:dyDescent="0.25">
      <c r="A38" s="12"/>
      <c r="B38" s="26"/>
      <c r="C38" s="22"/>
      <c r="D38" s="3"/>
      <c r="E38" s="3"/>
      <c r="F38" s="3"/>
      <c r="G38" s="3"/>
      <c r="H38" s="3"/>
      <c r="I38" s="12"/>
      <c r="J38" s="34"/>
    </row>
    <row r="39" spans="1:10" ht="18" customHeight="1" x14ac:dyDescent="0.25">
      <c r="A39" s="12"/>
      <c r="B39" s="26"/>
      <c r="C39" s="22"/>
      <c r="D39" s="3"/>
      <c r="E39" s="3"/>
      <c r="F39" s="3"/>
      <c r="G39" s="3"/>
      <c r="H39" s="3"/>
      <c r="I39" s="12"/>
      <c r="J39" s="34"/>
    </row>
    <row r="40" spans="1:10" ht="18" customHeight="1" thickBot="1" x14ac:dyDescent="0.3">
      <c r="A40" s="12"/>
      <c r="B40" s="85"/>
      <c r="C40" s="86"/>
      <c r="D40" s="13"/>
      <c r="E40" s="13"/>
      <c r="F40" s="13"/>
      <c r="G40" s="13"/>
      <c r="H40" s="13"/>
      <c r="I40" s="87"/>
      <c r="J40" s="88"/>
    </row>
    <row r="41" spans="1:10" ht="15.75" thickTop="1" x14ac:dyDescent="0.25">
      <c r="A41" s="12"/>
      <c r="B41" s="16"/>
      <c r="C41" s="16"/>
      <c r="D41" s="16"/>
      <c r="E41" s="16"/>
      <c r="F41" s="16"/>
      <c r="G41" s="16"/>
      <c r="H41" s="16"/>
      <c r="I41" s="16"/>
      <c r="J41" s="1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0.28515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13</v>
      </c>
      <c r="G1" s="13"/>
      <c r="H1" s="13"/>
      <c r="I1" s="13"/>
      <c r="J1" s="13"/>
      <c r="W1">
        <v>30.126000000000001</v>
      </c>
    </row>
    <row r="2" spans="1:23" ht="18" customHeight="1" thickTop="1" x14ac:dyDescent="0.25">
      <c r="A2" s="12"/>
      <c r="B2" s="38" t="s">
        <v>1</v>
      </c>
      <c r="C2" s="39"/>
      <c r="D2" s="39"/>
      <c r="E2" s="39"/>
      <c r="F2" s="39"/>
      <c r="G2" s="39"/>
      <c r="H2" s="39"/>
      <c r="I2" s="39"/>
      <c r="J2" s="40"/>
    </row>
    <row r="3" spans="1:23" ht="18" customHeight="1" x14ac:dyDescent="0.25">
      <c r="A3" s="12"/>
      <c r="B3" s="35" t="s">
        <v>15</v>
      </c>
      <c r="C3" s="36"/>
      <c r="D3" s="37"/>
      <c r="E3" s="37"/>
      <c r="F3" s="37"/>
      <c r="G3" s="17"/>
      <c r="H3" s="17"/>
      <c r="I3" s="41" t="s">
        <v>14</v>
      </c>
      <c r="J3" s="31"/>
    </row>
    <row r="4" spans="1:23" ht="18" customHeight="1" x14ac:dyDescent="0.25">
      <c r="A4" s="12"/>
      <c r="B4" s="23"/>
      <c r="C4" s="20"/>
      <c r="D4" s="17"/>
      <c r="E4" s="17"/>
      <c r="F4" s="17"/>
      <c r="G4" s="17"/>
      <c r="H4" s="17"/>
      <c r="I4" s="41" t="s">
        <v>16</v>
      </c>
      <c r="J4" s="31"/>
    </row>
    <row r="5" spans="1:23" ht="18" customHeight="1" thickBot="1" x14ac:dyDescent="0.3">
      <c r="A5" s="12"/>
      <c r="B5" s="42" t="s">
        <v>17</v>
      </c>
      <c r="C5" s="20"/>
      <c r="D5" s="17"/>
      <c r="E5" s="17"/>
      <c r="F5" s="43" t="s">
        <v>18</v>
      </c>
      <c r="G5" s="17"/>
      <c r="H5" s="17"/>
      <c r="I5" s="41" t="s">
        <v>19</v>
      </c>
      <c r="J5" s="44" t="s">
        <v>20</v>
      </c>
    </row>
    <row r="6" spans="1:23" ht="20.100000000000001" customHeight="1" thickTop="1" x14ac:dyDescent="0.25">
      <c r="A6" s="12"/>
      <c r="B6" s="57" t="s">
        <v>21</v>
      </c>
      <c r="C6" s="53"/>
      <c r="D6" s="53"/>
      <c r="E6" s="53"/>
      <c r="F6" s="53"/>
      <c r="G6" s="53"/>
      <c r="H6" s="53"/>
      <c r="I6" s="53"/>
      <c r="J6" s="54"/>
    </row>
    <row r="7" spans="1:23" ht="18" customHeight="1" x14ac:dyDescent="0.25">
      <c r="A7" s="12"/>
      <c r="B7" s="59" t="s">
        <v>24</v>
      </c>
      <c r="C7" s="46"/>
      <c r="D7" s="18"/>
      <c r="E7" s="18"/>
      <c r="F7" s="18"/>
      <c r="G7" s="60" t="s">
        <v>25</v>
      </c>
      <c r="H7" s="18"/>
      <c r="I7" s="29"/>
      <c r="J7" s="47"/>
    </row>
    <row r="8" spans="1:23" ht="20.100000000000001" customHeight="1" x14ac:dyDescent="0.25">
      <c r="A8" s="12"/>
      <c r="B8" s="58" t="s">
        <v>22</v>
      </c>
      <c r="C8" s="55"/>
      <c r="D8" s="55"/>
      <c r="E8" s="55"/>
      <c r="F8" s="55"/>
      <c r="G8" s="55"/>
      <c r="H8" s="55"/>
      <c r="I8" s="55"/>
      <c r="J8" s="56"/>
    </row>
    <row r="9" spans="1:23" ht="18" customHeight="1" x14ac:dyDescent="0.25">
      <c r="A9" s="12"/>
      <c r="B9" s="42" t="s">
        <v>26</v>
      </c>
      <c r="C9" s="20"/>
      <c r="D9" s="17"/>
      <c r="E9" s="17"/>
      <c r="F9" s="17"/>
      <c r="G9" s="43" t="s">
        <v>25</v>
      </c>
      <c r="H9" s="17"/>
      <c r="I9" s="28"/>
      <c r="J9" s="31"/>
    </row>
    <row r="10" spans="1:23" ht="20.100000000000001" customHeight="1" x14ac:dyDescent="0.25">
      <c r="A10" s="12"/>
      <c r="B10" s="58" t="s">
        <v>23</v>
      </c>
      <c r="C10" s="55"/>
      <c r="D10" s="55"/>
      <c r="E10" s="55"/>
      <c r="F10" s="55"/>
      <c r="G10" s="55"/>
      <c r="H10" s="55"/>
      <c r="I10" s="55"/>
      <c r="J10" s="56"/>
    </row>
    <row r="11" spans="1:23" ht="18" customHeight="1" thickBot="1" x14ac:dyDescent="0.3">
      <c r="A11" s="12"/>
      <c r="B11" s="42" t="s">
        <v>26</v>
      </c>
      <c r="C11" s="20"/>
      <c r="D11" s="17"/>
      <c r="E11" s="17"/>
      <c r="F11" s="17"/>
      <c r="G11" s="43" t="s">
        <v>25</v>
      </c>
      <c r="H11" s="17"/>
      <c r="I11" s="28"/>
      <c r="J11" s="31"/>
    </row>
    <row r="12" spans="1:23" ht="18" customHeight="1" thickTop="1" x14ac:dyDescent="0.25">
      <c r="A12" s="12"/>
      <c r="B12" s="48"/>
      <c r="C12" s="49"/>
      <c r="D12" s="50"/>
      <c r="E12" s="50"/>
      <c r="F12" s="50"/>
      <c r="G12" s="50"/>
      <c r="H12" s="50"/>
      <c r="I12" s="51"/>
      <c r="J12" s="52"/>
    </row>
    <row r="13" spans="1:23" ht="18" customHeight="1" x14ac:dyDescent="0.25">
      <c r="A13" s="12"/>
      <c r="B13" s="45"/>
      <c r="C13" s="46"/>
      <c r="D13" s="18"/>
      <c r="E13" s="18"/>
      <c r="F13" s="18"/>
      <c r="G13" s="18"/>
      <c r="H13" s="18"/>
      <c r="I13" s="29"/>
      <c r="J13" s="47"/>
    </row>
    <row r="14" spans="1:23" ht="18" customHeight="1" thickBot="1" x14ac:dyDescent="0.3">
      <c r="A14" s="12"/>
      <c r="B14" s="23"/>
      <c r="C14" s="20"/>
      <c r="D14" s="17"/>
      <c r="E14" s="17"/>
      <c r="F14" s="17"/>
      <c r="G14" s="17"/>
      <c r="H14" s="17"/>
      <c r="I14" s="28"/>
      <c r="J14" s="31"/>
    </row>
    <row r="15" spans="1:23" ht="18" customHeight="1" thickTop="1" x14ac:dyDescent="0.25">
      <c r="A15" s="12"/>
      <c r="B15" s="93" t="s">
        <v>27</v>
      </c>
      <c r="C15" s="94" t="s">
        <v>6</v>
      </c>
      <c r="D15" s="94" t="s">
        <v>54</v>
      </c>
      <c r="E15" s="95" t="s">
        <v>55</v>
      </c>
      <c r="F15" s="108" t="s">
        <v>56</v>
      </c>
      <c r="G15" s="61" t="s">
        <v>32</v>
      </c>
      <c r="H15" s="64" t="s">
        <v>33</v>
      </c>
      <c r="I15" s="27"/>
      <c r="J15" s="52"/>
    </row>
    <row r="16" spans="1:23" ht="18" customHeight="1" x14ac:dyDescent="0.25">
      <c r="A16" s="12"/>
      <c r="B16" s="96">
        <v>1</v>
      </c>
      <c r="C16" s="97" t="s">
        <v>28</v>
      </c>
      <c r="D16" s="98">
        <f>'Rekap 13740'!B12</f>
        <v>0</v>
      </c>
      <c r="E16" s="99">
        <f>'Rekap 13740'!C12</f>
        <v>0</v>
      </c>
      <c r="F16" s="109">
        <f>'Rekap 13740'!D12</f>
        <v>0</v>
      </c>
      <c r="G16" s="62">
        <v>6</v>
      </c>
      <c r="H16" s="118" t="s">
        <v>34</v>
      </c>
      <c r="I16" s="129"/>
      <c r="J16" s="121">
        <v>0</v>
      </c>
    </row>
    <row r="17" spans="1:26" ht="18" customHeight="1" x14ac:dyDescent="0.25">
      <c r="A17" s="12"/>
      <c r="B17" s="69">
        <v>2</v>
      </c>
      <c r="C17" s="73" t="s">
        <v>29</v>
      </c>
      <c r="D17" s="80">
        <f>'Rekap 13740'!B22</f>
        <v>0</v>
      </c>
      <c r="E17" s="78">
        <f>'Rekap 13740'!C22</f>
        <v>0</v>
      </c>
      <c r="F17" s="83">
        <f>'Rekap 13740'!D22</f>
        <v>0</v>
      </c>
      <c r="G17" s="63">
        <v>7</v>
      </c>
      <c r="H17" s="119" t="s">
        <v>35</v>
      </c>
      <c r="I17" s="129"/>
      <c r="J17" s="122">
        <f>'SO 13740'!Z117</f>
        <v>0</v>
      </c>
    </row>
    <row r="18" spans="1:26" ht="18" customHeight="1" x14ac:dyDescent="0.25">
      <c r="A18" s="12"/>
      <c r="B18" s="70">
        <v>3</v>
      </c>
      <c r="C18" s="74" t="s">
        <v>30</v>
      </c>
      <c r="D18" s="81">
        <f>'Rekap 13740'!B27</f>
        <v>0</v>
      </c>
      <c r="E18" s="79">
        <f>'Rekap 13740'!C27</f>
        <v>0</v>
      </c>
      <c r="F18" s="84">
        <f>'Rekap 13740'!D27</f>
        <v>0</v>
      </c>
      <c r="G18" s="63">
        <v>8</v>
      </c>
      <c r="H18" s="119" t="s">
        <v>36</v>
      </c>
      <c r="I18" s="129"/>
      <c r="J18" s="122">
        <v>0</v>
      </c>
    </row>
    <row r="19" spans="1:26" ht="18" customHeight="1" x14ac:dyDescent="0.25">
      <c r="A19" s="12"/>
      <c r="B19" s="70">
        <v>4</v>
      </c>
      <c r="C19" s="75"/>
      <c r="D19" s="81"/>
      <c r="E19" s="79"/>
      <c r="F19" s="84"/>
      <c r="G19" s="63">
        <v>9</v>
      </c>
      <c r="H19" s="127"/>
      <c r="I19" s="129"/>
      <c r="J19" s="128"/>
    </row>
    <row r="20" spans="1:26" ht="18" customHeight="1" thickBot="1" x14ac:dyDescent="0.3">
      <c r="A20" s="12"/>
      <c r="B20" s="70">
        <v>5</v>
      </c>
      <c r="C20" s="76" t="s">
        <v>31</v>
      </c>
      <c r="D20" s="82"/>
      <c r="E20" s="103"/>
      <c r="F20" s="110">
        <f>SUM(F16:F19)</f>
        <v>0</v>
      </c>
      <c r="G20" s="63">
        <v>10</v>
      </c>
      <c r="H20" s="119" t="s">
        <v>31</v>
      </c>
      <c r="I20" s="131"/>
      <c r="J20" s="102">
        <f>SUM(J16:J19)</f>
        <v>0</v>
      </c>
    </row>
    <row r="21" spans="1:26" ht="18" customHeight="1" thickTop="1" x14ac:dyDescent="0.25">
      <c r="A21" s="12"/>
      <c r="B21" s="67" t="s">
        <v>44</v>
      </c>
      <c r="C21" s="71" t="s">
        <v>7</v>
      </c>
      <c r="D21" s="77"/>
      <c r="E21" s="19"/>
      <c r="F21" s="101"/>
      <c r="G21" s="67" t="s">
        <v>50</v>
      </c>
      <c r="H21" s="64" t="s">
        <v>7</v>
      </c>
      <c r="I21" s="29"/>
      <c r="J21" s="132"/>
    </row>
    <row r="22" spans="1:26" ht="18" customHeight="1" x14ac:dyDescent="0.25">
      <c r="A22" s="12"/>
      <c r="B22" s="62">
        <v>11</v>
      </c>
      <c r="C22" s="65" t="s">
        <v>45</v>
      </c>
      <c r="D22" s="89"/>
      <c r="E22" s="91" t="s">
        <v>48</v>
      </c>
      <c r="F22" s="83">
        <f>((F16*U22*0)+(F17*V22*0)+(F18*W22*0))/100</f>
        <v>0</v>
      </c>
      <c r="G22" s="62">
        <v>16</v>
      </c>
      <c r="H22" s="118" t="s">
        <v>51</v>
      </c>
      <c r="I22" s="130" t="s">
        <v>48</v>
      </c>
      <c r="J22" s="121">
        <f>((F16*X22*0)+(F17*Y22*0)+(F18*Z22*0))/100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63">
        <v>12</v>
      </c>
      <c r="C23" s="66" t="s">
        <v>46</v>
      </c>
      <c r="D23" s="68"/>
      <c r="E23" s="91" t="s">
        <v>49</v>
      </c>
      <c r="F23" s="84">
        <f>((F16*U23*0)+(F17*V23*0)+(F18*W23*0))/100</f>
        <v>0</v>
      </c>
      <c r="G23" s="63">
        <v>17</v>
      </c>
      <c r="H23" s="119" t="s">
        <v>52</v>
      </c>
      <c r="I23" s="130" t="s">
        <v>48</v>
      </c>
      <c r="J23" s="122">
        <f>((F16*X23*0)+(F17*Y23*0)+(F18*Z23*0))/100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63">
        <v>13</v>
      </c>
      <c r="C24" s="66" t="s">
        <v>47</v>
      </c>
      <c r="D24" s="68"/>
      <c r="E24" s="91" t="s">
        <v>48</v>
      </c>
      <c r="F24" s="84">
        <f>((F16*U24*0)+(F17*V24*0)+(F18*W24*0))/100</f>
        <v>0</v>
      </c>
      <c r="G24" s="63">
        <v>18</v>
      </c>
      <c r="H24" s="119" t="s">
        <v>53</v>
      </c>
      <c r="I24" s="130" t="s">
        <v>49</v>
      </c>
      <c r="J24" s="122">
        <f>((F16*X24*0)+(F17*Y24*0)+(F18*Z24*0))/100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63">
        <v>14</v>
      </c>
      <c r="C25" s="20"/>
      <c r="D25" s="68"/>
      <c r="E25" s="92"/>
      <c r="F25" s="90"/>
      <c r="G25" s="63">
        <v>19</v>
      </c>
      <c r="H25" s="127"/>
      <c r="I25" s="129"/>
      <c r="J25" s="128"/>
    </row>
    <row r="26" spans="1:26" ht="18" customHeight="1" thickBot="1" x14ac:dyDescent="0.3">
      <c r="A26" s="12"/>
      <c r="B26" s="63">
        <v>15</v>
      </c>
      <c r="C26" s="66"/>
      <c r="D26" s="68"/>
      <c r="E26" s="68"/>
      <c r="F26" s="111"/>
      <c r="G26" s="63">
        <v>20</v>
      </c>
      <c r="H26" s="119" t="s">
        <v>31</v>
      </c>
      <c r="I26" s="131"/>
      <c r="J26" s="102">
        <f>SUM(J22:J25)+SUM(F22:F25)</f>
        <v>0</v>
      </c>
    </row>
    <row r="27" spans="1:26" ht="18" customHeight="1" thickTop="1" x14ac:dyDescent="0.25">
      <c r="A27" s="12"/>
      <c r="B27" s="104"/>
      <c r="C27" s="143" t="s">
        <v>59</v>
      </c>
      <c r="D27" s="136"/>
      <c r="E27" s="105"/>
      <c r="F27" s="30"/>
      <c r="G27" s="112" t="s">
        <v>37</v>
      </c>
      <c r="H27" s="107" t="s">
        <v>38</v>
      </c>
      <c r="I27" s="29"/>
      <c r="J27" s="32"/>
    </row>
    <row r="28" spans="1:26" ht="18" customHeight="1" x14ac:dyDescent="0.25">
      <c r="A28" s="12"/>
      <c r="B28" s="26"/>
      <c r="C28" s="134"/>
      <c r="D28" s="137"/>
      <c r="E28" s="22"/>
      <c r="F28" s="12"/>
      <c r="G28" s="113">
        <v>21</v>
      </c>
      <c r="H28" s="117" t="s">
        <v>39</v>
      </c>
      <c r="I28" s="124"/>
      <c r="J28" s="100">
        <f>F20+J20+F26+J26</f>
        <v>0</v>
      </c>
    </row>
    <row r="29" spans="1:26" ht="18" customHeight="1" x14ac:dyDescent="0.25">
      <c r="A29" s="12"/>
      <c r="B29" s="85"/>
      <c r="C29" s="135"/>
      <c r="D29" s="138"/>
      <c r="E29" s="22"/>
      <c r="F29" s="12"/>
      <c r="G29" s="62">
        <v>22</v>
      </c>
      <c r="H29" s="118" t="s">
        <v>40</v>
      </c>
      <c r="I29" s="125">
        <f>J28-SUM('SO 13740'!K9:'SO 13740'!K116)</f>
        <v>0</v>
      </c>
      <c r="J29" s="121">
        <f>ROUND(((ROUND(I29,2)*20)*1/100),2)</f>
        <v>0</v>
      </c>
    </row>
    <row r="30" spans="1:26" ht="18" customHeight="1" x14ac:dyDescent="0.25">
      <c r="A30" s="12"/>
      <c r="B30" s="23"/>
      <c r="C30" s="127"/>
      <c r="D30" s="129"/>
      <c r="E30" s="22"/>
      <c r="F30" s="12"/>
      <c r="G30" s="63">
        <v>23</v>
      </c>
      <c r="H30" s="119" t="s">
        <v>41</v>
      </c>
      <c r="I30" s="91">
        <f>SUM('SO 13740'!K9:'SO 13740'!K116)</f>
        <v>0</v>
      </c>
      <c r="J30" s="122">
        <f>ROUND(((ROUND(I30,2)*0)/100),2)</f>
        <v>0</v>
      </c>
    </row>
    <row r="31" spans="1:26" ht="18" customHeight="1" x14ac:dyDescent="0.25">
      <c r="A31" s="12"/>
      <c r="B31" s="24"/>
      <c r="C31" s="139"/>
      <c r="D31" s="140"/>
      <c r="E31" s="22"/>
      <c r="F31" s="12"/>
      <c r="G31" s="113">
        <v>24</v>
      </c>
      <c r="H31" s="117" t="s">
        <v>42</v>
      </c>
      <c r="I31" s="116"/>
      <c r="J31" s="133">
        <f>SUM(J28:J30)</f>
        <v>0</v>
      </c>
    </row>
    <row r="32" spans="1:26" ht="18" customHeight="1" thickBot="1" x14ac:dyDescent="0.3">
      <c r="A32" s="12"/>
      <c r="B32" s="45"/>
      <c r="C32" s="120"/>
      <c r="D32" s="126"/>
      <c r="E32" s="86"/>
      <c r="F32" s="87"/>
      <c r="G32" s="62" t="s">
        <v>43</v>
      </c>
      <c r="H32" s="120"/>
      <c r="I32" s="126"/>
      <c r="J32" s="123"/>
    </row>
    <row r="33" spans="1:10" ht="18" customHeight="1" thickTop="1" x14ac:dyDescent="0.25">
      <c r="A33" s="12"/>
      <c r="B33" s="104"/>
      <c r="C33" s="105"/>
      <c r="D33" s="141" t="s">
        <v>57</v>
      </c>
      <c r="E33" s="16"/>
      <c r="F33" s="106"/>
      <c r="G33" s="114">
        <v>26</v>
      </c>
      <c r="H33" s="142" t="s">
        <v>58</v>
      </c>
      <c r="I33" s="30"/>
      <c r="J33" s="115"/>
    </row>
    <row r="34" spans="1:10" ht="18" customHeight="1" x14ac:dyDescent="0.25">
      <c r="A34" s="12"/>
      <c r="B34" s="25"/>
      <c r="C34" s="21"/>
      <c r="D34" s="15"/>
      <c r="E34" s="15"/>
      <c r="F34" s="15"/>
      <c r="G34" s="15"/>
      <c r="H34" s="15"/>
      <c r="I34" s="30"/>
      <c r="J34" s="33"/>
    </row>
    <row r="35" spans="1:10" ht="18" customHeight="1" x14ac:dyDescent="0.25">
      <c r="A35" s="12"/>
      <c r="B35" s="26"/>
      <c r="C35" s="22"/>
      <c r="D35" s="3"/>
      <c r="E35" s="3"/>
      <c r="F35" s="3"/>
      <c r="G35" s="3"/>
      <c r="H35" s="3"/>
      <c r="I35" s="12"/>
      <c r="J35" s="34"/>
    </row>
    <row r="36" spans="1:10" ht="18" customHeight="1" x14ac:dyDescent="0.25">
      <c r="A36" s="12"/>
      <c r="B36" s="26"/>
      <c r="C36" s="22"/>
      <c r="D36" s="3"/>
      <c r="E36" s="3"/>
      <c r="F36" s="3"/>
      <c r="G36" s="3"/>
      <c r="H36" s="3"/>
      <c r="I36" s="12"/>
      <c r="J36" s="34"/>
    </row>
    <row r="37" spans="1:10" ht="18" customHeight="1" x14ac:dyDescent="0.25">
      <c r="A37" s="12"/>
      <c r="B37" s="26"/>
      <c r="C37" s="22"/>
      <c r="D37" s="3"/>
      <c r="E37" s="3"/>
      <c r="F37" s="3"/>
      <c r="G37" s="3"/>
      <c r="H37" s="3"/>
      <c r="I37" s="12"/>
      <c r="J37" s="34"/>
    </row>
    <row r="38" spans="1:10" ht="18" customHeight="1" x14ac:dyDescent="0.25">
      <c r="A38" s="12"/>
      <c r="B38" s="26"/>
      <c r="C38" s="22"/>
      <c r="D38" s="3"/>
      <c r="E38" s="3"/>
      <c r="F38" s="3"/>
      <c r="G38" s="3"/>
      <c r="H38" s="3"/>
      <c r="I38" s="12"/>
      <c r="J38" s="34"/>
    </row>
    <row r="39" spans="1:10" ht="18" customHeight="1" x14ac:dyDescent="0.25">
      <c r="A39" s="12"/>
      <c r="B39" s="26"/>
      <c r="C39" s="22"/>
      <c r="D39" s="3"/>
      <c r="E39" s="3"/>
      <c r="F39" s="3"/>
      <c r="G39" s="3"/>
      <c r="H39" s="3"/>
      <c r="I39" s="12"/>
      <c r="J39" s="34"/>
    </row>
    <row r="40" spans="1:10" ht="18" customHeight="1" thickBot="1" x14ac:dyDescent="0.3">
      <c r="A40" s="12"/>
      <c r="B40" s="85"/>
      <c r="C40" s="86"/>
      <c r="D40" s="13"/>
      <c r="E40" s="13"/>
      <c r="F40" s="13"/>
      <c r="G40" s="13"/>
      <c r="H40" s="13"/>
      <c r="I40" s="87"/>
      <c r="J40" s="88"/>
    </row>
    <row r="41" spans="1:10" ht="15.75" thickTop="1" x14ac:dyDescent="0.25">
      <c r="A41" s="12"/>
      <c r="B41" s="16"/>
      <c r="C41" s="16"/>
      <c r="D41" s="16"/>
      <c r="E41" s="16"/>
      <c r="F41" s="16"/>
      <c r="G41" s="16"/>
      <c r="H41" s="16"/>
      <c r="I41" s="16"/>
      <c r="J41" s="16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>
      <selection sqref="A1:D1"/>
    </sheetView>
  </sheetViews>
  <sheetFormatPr defaultColWidth="0" defaultRowHeight="15" x14ac:dyDescent="0.25"/>
  <cols>
    <col min="1" max="1" width="40.7109375" customWidth="1"/>
    <col min="2" max="4" width="12.7109375" customWidth="1"/>
    <col min="5" max="6" width="15.7109375" customWidth="1"/>
    <col min="7" max="7" width="0.7109375" customWidth="1"/>
    <col min="8" max="9" width="9.140625" hidden="1"/>
    <col min="27" max="16384" width="9.140625" hidden="1"/>
  </cols>
  <sheetData>
    <row r="1" spans="1:26" ht="20.100000000000001" customHeight="1" x14ac:dyDescent="0.25">
      <c r="A1" s="148" t="s">
        <v>21</v>
      </c>
      <c r="B1" s="146"/>
      <c r="C1" s="146"/>
      <c r="D1" s="147"/>
      <c r="E1" s="149" t="s">
        <v>18</v>
      </c>
      <c r="F1" s="145"/>
      <c r="W1">
        <v>30.126000000000001</v>
      </c>
    </row>
    <row r="2" spans="1:26" ht="20.100000000000001" customHeight="1" x14ac:dyDescent="0.25">
      <c r="A2" s="148" t="s">
        <v>22</v>
      </c>
      <c r="B2" s="146"/>
      <c r="C2" s="146"/>
      <c r="D2" s="147"/>
      <c r="E2" s="149" t="s">
        <v>16</v>
      </c>
      <c r="F2" s="145"/>
    </row>
    <row r="3" spans="1:26" ht="20.100000000000001" customHeight="1" x14ac:dyDescent="0.25">
      <c r="A3" s="148" t="s">
        <v>23</v>
      </c>
      <c r="B3" s="146"/>
      <c r="C3" s="146"/>
      <c r="D3" s="147"/>
      <c r="E3" s="149" t="s">
        <v>63</v>
      </c>
      <c r="F3" s="145"/>
    </row>
    <row r="4" spans="1:26" x14ac:dyDescent="0.25">
      <c r="A4" s="150" t="s">
        <v>1</v>
      </c>
      <c r="B4" s="144"/>
      <c r="C4" s="144"/>
      <c r="D4" s="144"/>
      <c r="E4" s="144"/>
      <c r="F4" s="144"/>
    </row>
    <row r="5" spans="1:26" x14ac:dyDescent="0.25">
      <c r="A5" s="150" t="s">
        <v>15</v>
      </c>
      <c r="B5" s="144"/>
      <c r="C5" s="144"/>
      <c r="D5" s="144"/>
      <c r="E5" s="144"/>
      <c r="F5" s="144"/>
    </row>
    <row r="6" spans="1:26" x14ac:dyDescent="0.25">
      <c r="A6" s="144"/>
      <c r="B6" s="144"/>
      <c r="C6" s="144"/>
      <c r="D6" s="144"/>
      <c r="E6" s="144"/>
      <c r="F6" s="144"/>
    </row>
    <row r="7" spans="1:26" x14ac:dyDescent="0.25">
      <c r="A7" s="144"/>
      <c r="B7" s="144"/>
      <c r="C7" s="144"/>
      <c r="D7" s="144"/>
      <c r="E7" s="144"/>
      <c r="F7" s="144"/>
    </row>
    <row r="8" spans="1:26" x14ac:dyDescent="0.25">
      <c r="A8" s="151" t="s">
        <v>64</v>
      </c>
      <c r="B8" s="144"/>
      <c r="C8" s="144"/>
      <c r="D8" s="144"/>
      <c r="E8" s="144"/>
      <c r="F8" s="144"/>
    </row>
    <row r="9" spans="1:26" x14ac:dyDescent="0.25">
      <c r="A9" s="152" t="s">
        <v>60</v>
      </c>
      <c r="B9" s="152" t="s">
        <v>54</v>
      </c>
      <c r="C9" s="152" t="s">
        <v>55</v>
      </c>
      <c r="D9" s="152" t="s">
        <v>31</v>
      </c>
      <c r="E9" s="152" t="s">
        <v>61</v>
      </c>
      <c r="F9" s="152" t="s">
        <v>62</v>
      </c>
    </row>
    <row r="10" spans="1:26" x14ac:dyDescent="0.25">
      <c r="A10" s="159" t="s">
        <v>65</v>
      </c>
      <c r="B10" s="160"/>
      <c r="C10" s="156"/>
      <c r="D10" s="156"/>
      <c r="E10" s="157"/>
      <c r="F10" s="157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x14ac:dyDescent="0.25">
      <c r="A11" s="161" t="s">
        <v>66</v>
      </c>
      <c r="B11" s="162">
        <f>'SO 13740'!L13</f>
        <v>0</v>
      </c>
      <c r="C11" s="162">
        <f>'SO 13740'!M13</f>
        <v>0</v>
      </c>
      <c r="D11" s="162">
        <f>'SO 13740'!I13</f>
        <v>0</v>
      </c>
      <c r="E11" s="163">
        <f>'SO 13740'!S13</f>
        <v>0</v>
      </c>
      <c r="F11" s="163">
        <f>'SO 13740'!V13</f>
        <v>0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x14ac:dyDescent="0.25">
      <c r="A12" s="2" t="s">
        <v>65</v>
      </c>
      <c r="B12" s="164">
        <f>'SO 13740'!L15</f>
        <v>0</v>
      </c>
      <c r="C12" s="164">
        <f>'SO 13740'!M15</f>
        <v>0</v>
      </c>
      <c r="D12" s="164">
        <f>'SO 13740'!I15</f>
        <v>0</v>
      </c>
      <c r="E12" s="165">
        <f>'SO 13740'!S15</f>
        <v>0</v>
      </c>
      <c r="F12" s="165">
        <f>'SO 13740'!V15</f>
        <v>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x14ac:dyDescent="0.25">
      <c r="A13" s="1"/>
      <c r="B13" s="154"/>
      <c r="C13" s="154"/>
      <c r="D13" s="154"/>
      <c r="E13" s="153"/>
      <c r="F13" s="153"/>
    </row>
    <row r="14" spans="1:26" x14ac:dyDescent="0.25">
      <c r="A14" s="2" t="s">
        <v>67</v>
      </c>
      <c r="B14" s="164"/>
      <c r="C14" s="162"/>
      <c r="D14" s="162"/>
      <c r="E14" s="163"/>
      <c r="F14" s="163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x14ac:dyDescent="0.25">
      <c r="A15" s="161" t="s">
        <v>68</v>
      </c>
      <c r="B15" s="162">
        <f>'SO 13740'!L23</f>
        <v>0</v>
      </c>
      <c r="C15" s="162">
        <f>'SO 13740'!M23</f>
        <v>0</v>
      </c>
      <c r="D15" s="162">
        <f>'SO 13740'!I23</f>
        <v>0</v>
      </c>
      <c r="E15" s="163">
        <f>'SO 13740'!S23</f>
        <v>0.01</v>
      </c>
      <c r="F15" s="163">
        <f>'SO 13740'!V23</f>
        <v>0</v>
      </c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x14ac:dyDescent="0.25">
      <c r="A16" s="161" t="s">
        <v>69</v>
      </c>
      <c r="B16" s="162">
        <f>'SO 13740'!L27</f>
        <v>0</v>
      </c>
      <c r="C16" s="162">
        <f>'SO 13740'!M27</f>
        <v>0</v>
      </c>
      <c r="D16" s="162">
        <f>'SO 13740'!I27</f>
        <v>0</v>
      </c>
      <c r="E16" s="163">
        <f>'SO 13740'!S27</f>
        <v>0.06</v>
      </c>
      <c r="F16" s="163">
        <f>'SO 13740'!V27</f>
        <v>0</v>
      </c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x14ac:dyDescent="0.25">
      <c r="A17" s="161" t="s">
        <v>70</v>
      </c>
      <c r="B17" s="162">
        <f>'SO 13740'!L33</f>
        <v>0</v>
      </c>
      <c r="C17" s="162">
        <f>'SO 13740'!M33</f>
        <v>0</v>
      </c>
      <c r="D17" s="162">
        <f>'SO 13740'!I33</f>
        <v>0</v>
      </c>
      <c r="E17" s="163">
        <f>'SO 13740'!S33</f>
        <v>0.06</v>
      </c>
      <c r="F17" s="163">
        <f>'SO 13740'!V33</f>
        <v>0.17</v>
      </c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x14ac:dyDescent="0.25">
      <c r="A18" s="161" t="s">
        <v>71</v>
      </c>
      <c r="B18" s="162">
        <f>'SO 13740'!L50</f>
        <v>0</v>
      </c>
      <c r="C18" s="162">
        <f>'SO 13740'!M50</f>
        <v>0</v>
      </c>
      <c r="D18" s="162">
        <f>'SO 13740'!I50</f>
        <v>0</v>
      </c>
      <c r="E18" s="163">
        <f>'SO 13740'!S50</f>
        <v>0</v>
      </c>
      <c r="F18" s="163">
        <f>'SO 13740'!V50</f>
        <v>1.47</v>
      </c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x14ac:dyDescent="0.25">
      <c r="A19" s="161" t="s">
        <v>72</v>
      </c>
      <c r="B19" s="162">
        <f>'SO 13740'!L76</f>
        <v>0</v>
      </c>
      <c r="C19" s="162">
        <f>'SO 13740'!M76</f>
        <v>0</v>
      </c>
      <c r="D19" s="162">
        <f>'SO 13740'!I76</f>
        <v>0</v>
      </c>
      <c r="E19" s="163">
        <f>'SO 13740'!S76</f>
        <v>0.06</v>
      </c>
      <c r="F19" s="163">
        <f>'SO 13740'!V76</f>
        <v>0.53</v>
      </c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x14ac:dyDescent="0.25">
      <c r="A20" s="161" t="s">
        <v>73</v>
      </c>
      <c r="B20" s="162">
        <f>'SO 13740'!L87</f>
        <v>0</v>
      </c>
      <c r="C20" s="162">
        <f>'SO 13740'!M87</f>
        <v>0</v>
      </c>
      <c r="D20" s="162">
        <f>'SO 13740'!I87</f>
        <v>0</v>
      </c>
      <c r="E20" s="163">
        <f>'SO 13740'!S87</f>
        <v>0.14000000000000001</v>
      </c>
      <c r="F20" s="163">
        <f>'SO 13740'!V87</f>
        <v>0.24</v>
      </c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x14ac:dyDescent="0.25">
      <c r="A21" s="161" t="s">
        <v>74</v>
      </c>
      <c r="B21" s="162">
        <f>'SO 13740'!L102</f>
        <v>0</v>
      </c>
      <c r="C21" s="162">
        <f>'SO 13740'!M102</f>
        <v>0</v>
      </c>
      <c r="D21" s="162">
        <f>'SO 13740'!I102</f>
        <v>0</v>
      </c>
      <c r="E21" s="163">
        <f>'SO 13740'!S102</f>
        <v>0.02</v>
      </c>
      <c r="F21" s="163">
        <f>'SO 13740'!V102</f>
        <v>0.05</v>
      </c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x14ac:dyDescent="0.25">
      <c r="A22" s="2" t="s">
        <v>67</v>
      </c>
      <c r="B22" s="164">
        <f>'SO 13740'!L104</f>
        <v>0</v>
      </c>
      <c r="C22" s="164">
        <f>'SO 13740'!M104</f>
        <v>0</v>
      </c>
      <c r="D22" s="164">
        <f>'SO 13740'!I104</f>
        <v>0</v>
      </c>
      <c r="E22" s="165">
        <f>'SO 13740'!S104</f>
        <v>0.34</v>
      </c>
      <c r="F22" s="165">
        <f>'SO 13740'!V104</f>
        <v>2.46</v>
      </c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x14ac:dyDescent="0.25">
      <c r="A23" s="1"/>
      <c r="B23" s="154"/>
      <c r="C23" s="154"/>
      <c r="D23" s="154"/>
      <c r="E23" s="153"/>
      <c r="F23" s="153"/>
    </row>
    <row r="24" spans="1:26" x14ac:dyDescent="0.25">
      <c r="A24" s="2" t="s">
        <v>75</v>
      </c>
      <c r="B24" s="164"/>
      <c r="C24" s="162"/>
      <c r="D24" s="162"/>
      <c r="E24" s="163"/>
      <c r="F24" s="163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x14ac:dyDescent="0.25">
      <c r="A25" s="161" t="s">
        <v>76</v>
      </c>
      <c r="B25" s="162">
        <f>'SO 13740'!L109</f>
        <v>0</v>
      </c>
      <c r="C25" s="162">
        <f>'SO 13740'!M109</f>
        <v>0</v>
      </c>
      <c r="D25" s="162">
        <f>'SO 13740'!I109</f>
        <v>0</v>
      </c>
      <c r="E25" s="163">
        <f>'SO 13740'!S109</f>
        <v>0</v>
      </c>
      <c r="F25" s="163">
        <f>'SO 13740'!V109</f>
        <v>0</v>
      </c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x14ac:dyDescent="0.25">
      <c r="A26" s="161" t="s">
        <v>77</v>
      </c>
      <c r="B26" s="162">
        <f>'SO 13740'!L114</f>
        <v>0</v>
      </c>
      <c r="C26" s="162">
        <f>'SO 13740'!M114</f>
        <v>0</v>
      </c>
      <c r="D26" s="162">
        <f>'SO 13740'!I114</f>
        <v>0</v>
      </c>
      <c r="E26" s="163">
        <f>'SO 13740'!S114</f>
        <v>0</v>
      </c>
      <c r="F26" s="163">
        <f>'SO 13740'!V114</f>
        <v>0</v>
      </c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x14ac:dyDescent="0.25">
      <c r="A27" s="2" t="s">
        <v>75</v>
      </c>
      <c r="B27" s="164">
        <f>'SO 13740'!L116</f>
        <v>0</v>
      </c>
      <c r="C27" s="164">
        <f>'SO 13740'!M116</f>
        <v>0</v>
      </c>
      <c r="D27" s="164">
        <f>'SO 13740'!I116</f>
        <v>0</v>
      </c>
      <c r="E27" s="165">
        <f>'SO 13740'!S116</f>
        <v>0</v>
      </c>
      <c r="F27" s="165">
        <f>'SO 13740'!V116</f>
        <v>0</v>
      </c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x14ac:dyDescent="0.25">
      <c r="A28" s="1"/>
      <c r="B28" s="154"/>
      <c r="C28" s="154"/>
      <c r="D28" s="154"/>
      <c r="E28" s="153"/>
      <c r="F28" s="153"/>
    </row>
    <row r="29" spans="1:26" x14ac:dyDescent="0.25">
      <c r="A29" s="2" t="s">
        <v>78</v>
      </c>
      <c r="B29" s="164">
        <f>'SO 13740'!L117</f>
        <v>0</v>
      </c>
      <c r="C29" s="164">
        <f>'SO 13740'!M117</f>
        <v>0</v>
      </c>
      <c r="D29" s="164">
        <f>'SO 13740'!I117</f>
        <v>0</v>
      </c>
      <c r="E29" s="165">
        <f>'SO 13740'!S117</f>
        <v>0.34</v>
      </c>
      <c r="F29" s="165">
        <f>'SO 13740'!V117</f>
        <v>2.46</v>
      </c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x14ac:dyDescent="0.25">
      <c r="A30" s="1"/>
      <c r="B30" s="154"/>
      <c r="C30" s="154"/>
      <c r="D30" s="154"/>
      <c r="E30" s="153"/>
      <c r="F30" s="153"/>
    </row>
    <row r="31" spans="1:26" x14ac:dyDescent="0.25">
      <c r="A31" s="1"/>
      <c r="B31" s="154"/>
      <c r="C31" s="154"/>
      <c r="D31" s="154"/>
      <c r="E31" s="153"/>
      <c r="F31" s="153"/>
    </row>
    <row r="32" spans="1:26" x14ac:dyDescent="0.25">
      <c r="A32" s="1"/>
      <c r="B32" s="154"/>
      <c r="C32" s="154"/>
      <c r="D32" s="154"/>
      <c r="E32" s="153"/>
      <c r="F32" s="153"/>
    </row>
    <row r="33" spans="1:6" x14ac:dyDescent="0.25">
      <c r="A33" s="1"/>
      <c r="B33" s="154"/>
      <c r="C33" s="154"/>
      <c r="D33" s="154"/>
      <c r="E33" s="153"/>
      <c r="F33" s="153"/>
    </row>
    <row r="34" spans="1:6" x14ac:dyDescent="0.25">
      <c r="A34" s="1"/>
      <c r="B34" s="154"/>
      <c r="C34" s="154"/>
      <c r="D34" s="154"/>
      <c r="E34" s="153"/>
      <c r="F34" s="153"/>
    </row>
    <row r="35" spans="1:6" x14ac:dyDescent="0.25">
      <c r="A35" s="1"/>
      <c r="B35" s="154"/>
      <c r="C35" s="154"/>
      <c r="D35" s="154"/>
      <c r="E35" s="153"/>
      <c r="F35" s="153"/>
    </row>
    <row r="36" spans="1:6" x14ac:dyDescent="0.25">
      <c r="A36" s="1"/>
      <c r="B36" s="154"/>
      <c r="C36" s="154"/>
      <c r="D36" s="154"/>
      <c r="E36" s="153"/>
      <c r="F36" s="153"/>
    </row>
    <row r="37" spans="1:6" x14ac:dyDescent="0.25">
      <c r="A37" s="1"/>
      <c r="B37" s="154"/>
      <c r="C37" s="154"/>
      <c r="D37" s="154"/>
      <c r="E37" s="153"/>
      <c r="F37" s="153"/>
    </row>
    <row r="38" spans="1:6" x14ac:dyDescent="0.25">
      <c r="A38" s="1"/>
      <c r="B38" s="154"/>
      <c r="C38" s="154"/>
      <c r="D38" s="154"/>
      <c r="E38" s="153"/>
      <c r="F38" s="153"/>
    </row>
    <row r="39" spans="1:6" x14ac:dyDescent="0.25">
      <c r="A39" s="1"/>
      <c r="B39" s="154"/>
      <c r="C39" s="154"/>
      <c r="D39" s="154"/>
      <c r="E39" s="153"/>
      <c r="F39" s="153"/>
    </row>
    <row r="40" spans="1:6" x14ac:dyDescent="0.25">
      <c r="A40" s="1"/>
      <c r="B40" s="154"/>
      <c r="C40" s="154"/>
      <c r="D40" s="154"/>
      <c r="E40" s="153"/>
      <c r="F40" s="153"/>
    </row>
    <row r="41" spans="1:6" x14ac:dyDescent="0.25">
      <c r="A41" s="1"/>
      <c r="B41" s="154"/>
      <c r="C41" s="154"/>
      <c r="D41" s="154"/>
      <c r="E41" s="153"/>
      <c r="F41" s="153"/>
    </row>
    <row r="42" spans="1:6" x14ac:dyDescent="0.25">
      <c r="A42" s="1"/>
      <c r="B42" s="154"/>
      <c r="C42" s="154"/>
      <c r="D42" s="154"/>
      <c r="E42" s="153"/>
      <c r="F42" s="153"/>
    </row>
    <row r="43" spans="1:6" x14ac:dyDescent="0.25">
      <c r="A43" s="1"/>
      <c r="B43" s="154"/>
      <c r="C43" s="154"/>
      <c r="D43" s="154"/>
      <c r="E43" s="153"/>
      <c r="F43" s="153"/>
    </row>
    <row r="44" spans="1:6" x14ac:dyDescent="0.25">
      <c r="A44" s="1"/>
      <c r="B44" s="154"/>
      <c r="C44" s="154"/>
      <c r="D44" s="154"/>
      <c r="E44" s="153"/>
      <c r="F44" s="153"/>
    </row>
    <row r="45" spans="1:6" x14ac:dyDescent="0.25">
      <c r="A45" s="1"/>
      <c r="B45" s="154"/>
      <c r="C45" s="154"/>
      <c r="D45" s="154"/>
      <c r="E45" s="153"/>
      <c r="F45" s="153"/>
    </row>
    <row r="46" spans="1:6" x14ac:dyDescent="0.25">
      <c r="A46" s="1"/>
      <c r="B46" s="154"/>
      <c r="C46" s="154"/>
      <c r="D46" s="154"/>
      <c r="E46" s="153"/>
      <c r="F46" s="153"/>
    </row>
    <row r="47" spans="1:6" x14ac:dyDescent="0.25">
      <c r="A47" s="1"/>
      <c r="B47" s="154"/>
      <c r="C47" s="154"/>
      <c r="D47" s="154"/>
      <c r="E47" s="153"/>
      <c r="F47" s="153"/>
    </row>
    <row r="48" spans="1:6" x14ac:dyDescent="0.25">
      <c r="A48" s="1"/>
      <c r="B48" s="154"/>
      <c r="C48" s="154"/>
      <c r="D48" s="154"/>
      <c r="E48" s="153"/>
      <c r="F48" s="153"/>
    </row>
    <row r="49" spans="1:6" x14ac:dyDescent="0.25">
      <c r="A49" s="1"/>
      <c r="B49" s="154"/>
      <c r="C49" s="154"/>
      <c r="D49" s="154"/>
      <c r="E49" s="153"/>
      <c r="F49" s="153"/>
    </row>
    <row r="50" spans="1:6" x14ac:dyDescent="0.25">
      <c r="A50" s="1"/>
      <c r="B50" s="154"/>
      <c r="C50" s="154"/>
      <c r="D50" s="154"/>
      <c r="E50" s="153"/>
      <c r="F50" s="153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  <row r="54" spans="1:6" x14ac:dyDescent="0.25">
      <c r="A54" s="1"/>
      <c r="B54" s="1"/>
      <c r="C54" s="1"/>
      <c r="D54" s="1"/>
      <c r="E54" s="1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x14ac:dyDescent="0.25">
      <c r="A57" s="1"/>
      <c r="B57" s="1"/>
      <c r="C57" s="1"/>
      <c r="D57" s="1"/>
      <c r="E57" s="1"/>
      <c r="F57" s="1"/>
    </row>
    <row r="58" spans="1:6" x14ac:dyDescent="0.25">
      <c r="A58" s="1"/>
      <c r="B58" s="1"/>
      <c r="C58" s="1"/>
      <c r="D58" s="1"/>
      <c r="E58" s="1"/>
      <c r="F58" s="1"/>
    </row>
    <row r="59" spans="1:6" x14ac:dyDescent="0.25">
      <c r="A59" s="1"/>
      <c r="B59" s="1"/>
      <c r="C59" s="1"/>
      <c r="D59" s="1"/>
      <c r="E59" s="1"/>
      <c r="F59" s="1"/>
    </row>
    <row r="60" spans="1:6" x14ac:dyDescent="0.25">
      <c r="A60" s="1"/>
      <c r="B60" s="1"/>
      <c r="C60" s="1"/>
      <c r="D60" s="1"/>
      <c r="E60" s="1"/>
      <c r="F60" s="1"/>
    </row>
    <row r="61" spans="1:6" x14ac:dyDescent="0.25">
      <c r="A61" s="1"/>
      <c r="B61" s="1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  <row r="63" spans="1:6" x14ac:dyDescent="0.25">
      <c r="A63" s="1"/>
      <c r="B63" s="1"/>
      <c r="C63" s="1"/>
      <c r="D63" s="1"/>
      <c r="E63" s="1"/>
      <c r="F63" s="1"/>
    </row>
    <row r="64" spans="1:6" x14ac:dyDescent="0.25">
      <c r="A64" s="1"/>
      <c r="B64" s="1"/>
      <c r="C64" s="1"/>
      <c r="D64" s="1"/>
      <c r="E64" s="1"/>
      <c r="F64" s="1"/>
    </row>
    <row r="65" spans="1:6" x14ac:dyDescent="0.25">
      <c r="A65" s="1"/>
      <c r="B65" s="1"/>
      <c r="C65" s="1"/>
      <c r="D65" s="1"/>
      <c r="E65" s="1"/>
      <c r="F65" s="1"/>
    </row>
    <row r="66" spans="1:6" x14ac:dyDescent="0.25">
      <c r="A66" s="1"/>
      <c r="B66" s="1"/>
      <c r="C66" s="1"/>
      <c r="D66" s="1"/>
      <c r="E66" s="1"/>
      <c r="F66" s="1"/>
    </row>
    <row r="67" spans="1:6" x14ac:dyDescent="0.25">
      <c r="A67" s="1"/>
      <c r="B67" s="1"/>
      <c r="C67" s="1"/>
      <c r="D67" s="1"/>
      <c r="E67" s="1"/>
      <c r="F67" s="1"/>
    </row>
    <row r="68" spans="1:6" x14ac:dyDescent="0.25">
      <c r="A68" s="1"/>
      <c r="B68" s="1"/>
      <c r="C68" s="1"/>
      <c r="D68" s="1"/>
      <c r="E68" s="1"/>
      <c r="F68" s="1"/>
    </row>
    <row r="69" spans="1:6" x14ac:dyDescent="0.25">
      <c r="A69" s="1"/>
      <c r="B69" s="1"/>
      <c r="C69" s="1"/>
      <c r="D69" s="1"/>
      <c r="E69" s="1"/>
      <c r="F69" s="1"/>
    </row>
    <row r="70" spans="1:6" x14ac:dyDescent="0.25">
      <c r="A70" s="1"/>
      <c r="B70" s="1"/>
      <c r="C70" s="1"/>
      <c r="D70" s="1"/>
      <c r="E70" s="1"/>
      <c r="F70" s="1"/>
    </row>
    <row r="71" spans="1:6" x14ac:dyDescent="0.25">
      <c r="A71" s="1"/>
      <c r="B71" s="1"/>
      <c r="C71" s="1"/>
      <c r="D71" s="1"/>
      <c r="E71" s="1"/>
      <c r="F71" s="1"/>
    </row>
    <row r="72" spans="1:6" x14ac:dyDescent="0.25">
      <c r="A72" s="1"/>
      <c r="B72" s="1"/>
      <c r="C72" s="1"/>
      <c r="D72" s="1"/>
      <c r="E72" s="1"/>
      <c r="F72" s="1"/>
    </row>
    <row r="73" spans="1:6" x14ac:dyDescent="0.25">
      <c r="A73" s="1"/>
      <c r="B73" s="1"/>
      <c r="C73" s="1"/>
      <c r="D73" s="1"/>
      <c r="E73" s="1"/>
      <c r="F73" s="1"/>
    </row>
    <row r="74" spans="1:6" x14ac:dyDescent="0.25">
      <c r="A74" s="1"/>
      <c r="B74" s="1"/>
      <c r="C74" s="1"/>
      <c r="D74" s="1"/>
      <c r="E74" s="1"/>
      <c r="F74" s="1"/>
    </row>
    <row r="75" spans="1:6" x14ac:dyDescent="0.25">
      <c r="A75" s="1"/>
      <c r="B75" s="1"/>
      <c r="C75" s="1"/>
      <c r="D75" s="1"/>
      <c r="E75" s="1"/>
      <c r="F75" s="1"/>
    </row>
    <row r="76" spans="1:6" x14ac:dyDescent="0.25">
      <c r="A76" s="1"/>
      <c r="B76" s="1"/>
      <c r="C76" s="1"/>
      <c r="D76" s="1"/>
      <c r="E76" s="1"/>
      <c r="F76" s="1"/>
    </row>
    <row r="77" spans="1:6" x14ac:dyDescent="0.25">
      <c r="A77" s="1"/>
      <c r="B77" s="1"/>
      <c r="C77" s="1"/>
      <c r="D77" s="1"/>
      <c r="E77" s="1"/>
      <c r="F77" s="1"/>
    </row>
    <row r="78" spans="1:6" x14ac:dyDescent="0.25">
      <c r="A78" s="1"/>
      <c r="B78" s="1"/>
      <c r="C78" s="1"/>
      <c r="D78" s="1"/>
      <c r="E78" s="1"/>
      <c r="F78" s="1"/>
    </row>
    <row r="79" spans="1:6" x14ac:dyDescent="0.25">
      <c r="A79" s="1"/>
      <c r="B79" s="1"/>
      <c r="C79" s="1"/>
      <c r="D79" s="1"/>
      <c r="E79" s="1"/>
      <c r="F79" s="1"/>
    </row>
    <row r="80" spans="1:6" x14ac:dyDescent="0.25">
      <c r="A80" s="1"/>
      <c r="B80" s="1"/>
      <c r="C80" s="1"/>
      <c r="D80" s="1"/>
      <c r="E80" s="1"/>
      <c r="F80" s="1"/>
    </row>
    <row r="81" spans="1:6" x14ac:dyDescent="0.25">
      <c r="A81" s="1"/>
      <c r="B81" s="1"/>
      <c r="C81" s="1"/>
      <c r="D81" s="1"/>
      <c r="E81" s="1"/>
      <c r="F81" s="1"/>
    </row>
    <row r="82" spans="1:6" x14ac:dyDescent="0.25">
      <c r="A82" s="1"/>
      <c r="B82" s="1"/>
      <c r="C82" s="1"/>
      <c r="D82" s="1"/>
      <c r="E82" s="1"/>
      <c r="F82" s="1"/>
    </row>
    <row r="83" spans="1:6" x14ac:dyDescent="0.25">
      <c r="A83" s="1"/>
      <c r="B83" s="1"/>
      <c r="C83" s="1"/>
      <c r="D83" s="1"/>
      <c r="E83" s="1"/>
      <c r="F83" s="1"/>
    </row>
    <row r="84" spans="1:6" x14ac:dyDescent="0.25">
      <c r="A84" s="1"/>
      <c r="B84" s="1"/>
      <c r="C84" s="1"/>
      <c r="D84" s="1"/>
      <c r="E84" s="1"/>
      <c r="F84" s="1"/>
    </row>
    <row r="85" spans="1:6" x14ac:dyDescent="0.25">
      <c r="A85" s="1"/>
      <c r="B85" s="1"/>
      <c r="C85" s="1"/>
      <c r="D85" s="1"/>
      <c r="E85" s="1"/>
      <c r="F85" s="1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rintOptions horizontalCentered="1"/>
  <pageMargins left="0.7" right="0.7" top="0.75" bottom="0.75" header="0.3" footer="0.3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abSelected="1" workbookViewId="0">
      <pane ySplit="8" topLeftCell="A9" activePane="bottomLeft" state="frozen"/>
      <selection pane="bottomLeft" activeCell="A9" sqref="A9:XFD9"/>
    </sheetView>
  </sheetViews>
  <sheetFormatPr defaultColWidth="0" defaultRowHeight="15" x14ac:dyDescent="0.25"/>
  <cols>
    <col min="1" max="1" width="4.7109375" hidden="1" customWidth="1"/>
    <col min="2" max="2" width="5.7109375" customWidth="1"/>
    <col min="3" max="3" width="12.7109375" customWidth="1"/>
    <col min="4" max="4" width="44.7109375" customWidth="1"/>
    <col min="5" max="5" width="5.7109375" customWidth="1"/>
    <col min="6" max="8" width="9.7109375" customWidth="1"/>
    <col min="9" max="9" width="10.7109375" customWidth="1"/>
    <col min="10" max="15" width="0" hidden="1" customWidth="1"/>
    <col min="16" max="16" width="9.7109375" customWidth="1"/>
    <col min="17" max="18" width="0" hidden="1" customWidth="1"/>
    <col min="19" max="19" width="7.7109375" customWidth="1"/>
    <col min="20" max="21" width="0" hidden="1" customWidth="1"/>
    <col min="22" max="22" width="7.7109375" customWidth="1"/>
    <col min="23" max="26" width="0" hidden="1" customWidth="1"/>
    <col min="27" max="27" width="0.42578125" customWidth="1"/>
    <col min="28" max="16384" width="9.140625" hidden="1"/>
  </cols>
  <sheetData>
    <row r="1" spans="1:26" ht="20.100000000000001" customHeight="1" x14ac:dyDescent="0.25">
      <c r="A1" s="169"/>
      <c r="B1" s="172" t="s">
        <v>21</v>
      </c>
      <c r="C1" s="170"/>
      <c r="D1" s="170"/>
      <c r="E1" s="170"/>
      <c r="F1" s="170"/>
      <c r="G1" s="170"/>
      <c r="H1" s="171"/>
      <c r="I1" s="173" t="s">
        <v>89</v>
      </c>
      <c r="J1" s="169"/>
      <c r="K1" s="3"/>
      <c r="L1" s="3"/>
      <c r="M1" s="3"/>
      <c r="N1" s="3"/>
      <c r="O1" s="3"/>
      <c r="P1" s="5" t="s">
        <v>90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69"/>
      <c r="B2" s="172" t="s">
        <v>22</v>
      </c>
      <c r="C2" s="170"/>
      <c r="D2" s="170"/>
      <c r="E2" s="170"/>
      <c r="F2" s="170"/>
      <c r="G2" s="170"/>
      <c r="H2" s="171"/>
      <c r="I2" s="173" t="s">
        <v>91</v>
      </c>
      <c r="J2" s="169"/>
      <c r="K2" s="3"/>
      <c r="L2" s="3"/>
      <c r="M2" s="3"/>
      <c r="N2" s="3"/>
      <c r="O2" s="3"/>
      <c r="P2" s="5" t="s">
        <v>92</v>
      </c>
      <c r="Q2" s="1"/>
      <c r="R2" s="1"/>
      <c r="S2" s="3"/>
      <c r="V2" s="3"/>
    </row>
    <row r="3" spans="1:26" ht="20.100000000000001" customHeight="1" x14ac:dyDescent="0.25">
      <c r="A3" s="169"/>
      <c r="B3" s="172" t="s">
        <v>23</v>
      </c>
      <c r="C3" s="170"/>
      <c r="D3" s="170"/>
      <c r="E3" s="170"/>
      <c r="F3" s="170"/>
      <c r="G3" s="170"/>
      <c r="H3" s="171"/>
      <c r="I3" s="173" t="s">
        <v>93</v>
      </c>
      <c r="J3" s="169"/>
      <c r="K3" s="3"/>
      <c r="L3" s="3"/>
      <c r="M3" s="3"/>
      <c r="N3" s="3"/>
      <c r="O3" s="3"/>
      <c r="P3" s="5" t="s">
        <v>20</v>
      </c>
      <c r="Q3" s="1"/>
      <c r="R3" s="1"/>
      <c r="S3" s="3"/>
      <c r="V3" s="3"/>
    </row>
    <row r="4" spans="1:26" x14ac:dyDescent="0.25">
      <c r="A4" s="3"/>
      <c r="B4" s="5" t="s">
        <v>94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5" t="s">
        <v>15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4" t="s">
        <v>64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75" t="s">
        <v>79</v>
      </c>
      <c r="B8" s="175" t="s">
        <v>80</v>
      </c>
      <c r="C8" s="175" t="s">
        <v>81</v>
      </c>
      <c r="D8" s="175" t="s">
        <v>82</v>
      </c>
      <c r="E8" s="175" t="s">
        <v>83</v>
      </c>
      <c r="F8" s="175" t="s">
        <v>84</v>
      </c>
      <c r="G8" s="175" t="s">
        <v>54</v>
      </c>
      <c r="H8" s="175" t="s">
        <v>55</v>
      </c>
      <c r="I8" s="175" t="s">
        <v>85</v>
      </c>
      <c r="J8" s="175"/>
      <c r="K8" s="175"/>
      <c r="L8" s="175"/>
      <c r="M8" s="175"/>
      <c r="N8" s="175"/>
      <c r="O8" s="175"/>
      <c r="P8" s="175" t="s">
        <v>86</v>
      </c>
      <c r="Q8" s="166"/>
      <c r="R8" s="166"/>
      <c r="S8" s="175" t="s">
        <v>87</v>
      </c>
      <c r="T8" s="168"/>
      <c r="U8" s="168"/>
      <c r="V8" s="175" t="s">
        <v>88</v>
      </c>
      <c r="W8" s="167"/>
      <c r="X8" s="167"/>
      <c r="Y8" s="167"/>
      <c r="Z8" s="167"/>
    </row>
    <row r="9" spans="1:26" x14ac:dyDescent="0.25">
      <c r="A9" s="155"/>
      <c r="B9" s="155"/>
      <c r="C9" s="176"/>
      <c r="D9" s="159" t="s">
        <v>65</v>
      </c>
      <c r="E9" s="155"/>
      <c r="F9" s="177"/>
      <c r="G9" s="156"/>
      <c r="H9" s="156"/>
      <c r="I9" s="156"/>
      <c r="J9" s="155"/>
      <c r="K9" s="155"/>
      <c r="L9" s="155"/>
      <c r="M9" s="155"/>
      <c r="N9" s="155"/>
      <c r="O9" s="155"/>
      <c r="P9" s="155"/>
      <c r="Q9" s="161"/>
      <c r="R9" s="161"/>
      <c r="S9" s="155"/>
      <c r="T9" s="158"/>
      <c r="U9" s="158"/>
      <c r="V9" s="155"/>
      <c r="W9" s="158"/>
      <c r="X9" s="158"/>
      <c r="Y9" s="158"/>
      <c r="Z9" s="158"/>
    </row>
    <row r="10" spans="1:26" x14ac:dyDescent="0.25">
      <c r="A10" s="161"/>
      <c r="B10" s="161"/>
      <c r="C10" s="161"/>
      <c r="D10" s="161" t="s">
        <v>66</v>
      </c>
      <c r="E10" s="161"/>
      <c r="F10" s="178"/>
      <c r="G10" s="162"/>
      <c r="H10" s="162"/>
      <c r="I10" s="162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58"/>
      <c r="U10" s="158"/>
      <c r="V10" s="161"/>
      <c r="W10" s="158"/>
      <c r="X10" s="158"/>
      <c r="Y10" s="158"/>
      <c r="Z10" s="158"/>
    </row>
    <row r="11" spans="1:26" ht="24.95" customHeight="1" x14ac:dyDescent="0.25">
      <c r="A11" s="182"/>
      <c r="B11" s="179" t="s">
        <v>95</v>
      </c>
      <c r="C11" s="183" t="s">
        <v>96</v>
      </c>
      <c r="D11" s="179" t="s">
        <v>97</v>
      </c>
      <c r="E11" s="179" t="s">
        <v>98</v>
      </c>
      <c r="F11" s="180">
        <v>2.4542999999999999</v>
      </c>
      <c r="G11" s="181">
        <v>0</v>
      </c>
      <c r="H11" s="181">
        <v>0</v>
      </c>
      <c r="I11" s="181">
        <f>ROUND(F11*(G11+H11),2)</f>
        <v>0</v>
      </c>
      <c r="J11" s="179">
        <f>ROUND(F11*(N11),2)</f>
        <v>0</v>
      </c>
      <c r="K11" s="1">
        <f>ROUND(F11*(O11),2)</f>
        <v>0</v>
      </c>
      <c r="L11" s="1">
        <f>ROUND(F11*(G11),2)</f>
        <v>0</v>
      </c>
      <c r="M11" s="1">
        <f>ROUND(F11*(H11),2)</f>
        <v>0</v>
      </c>
      <c r="N11" s="1">
        <v>0</v>
      </c>
      <c r="O11" s="1"/>
      <c r="P11" s="174"/>
      <c r="Q11" s="174"/>
      <c r="R11" s="174"/>
      <c r="S11" s="161"/>
      <c r="V11" s="178"/>
      <c r="Z11">
        <v>0</v>
      </c>
    </row>
    <row r="12" spans="1:26" ht="24.95" customHeight="1" x14ac:dyDescent="0.25">
      <c r="A12" s="182"/>
      <c r="B12" s="179" t="s">
        <v>95</v>
      </c>
      <c r="C12" s="183" t="s">
        <v>99</v>
      </c>
      <c r="D12" s="179" t="s">
        <v>100</v>
      </c>
      <c r="E12" s="179" t="s">
        <v>98</v>
      </c>
      <c r="F12" s="180">
        <v>26.994</v>
      </c>
      <c r="G12" s="181">
        <v>0</v>
      </c>
      <c r="H12" s="181">
        <v>0</v>
      </c>
      <c r="I12" s="181">
        <f>ROUND(F12*(G12+H12),2)</f>
        <v>0</v>
      </c>
      <c r="J12" s="179">
        <f>ROUND(F12*(N12),2)</f>
        <v>0</v>
      </c>
      <c r="K12" s="1">
        <f>ROUND(F12*(O12),2)</f>
        <v>0</v>
      </c>
      <c r="L12" s="1">
        <f>ROUND(F12*(G12),2)</f>
        <v>0</v>
      </c>
      <c r="M12" s="1">
        <f>ROUND(F12*(H12),2)</f>
        <v>0</v>
      </c>
      <c r="N12" s="1">
        <v>0</v>
      </c>
      <c r="O12" s="1"/>
      <c r="P12" s="174"/>
      <c r="Q12" s="174"/>
      <c r="R12" s="174"/>
      <c r="S12" s="161"/>
      <c r="V12" s="178"/>
      <c r="Z12">
        <v>0</v>
      </c>
    </row>
    <row r="13" spans="1:26" x14ac:dyDescent="0.25">
      <c r="A13" s="161"/>
      <c r="B13" s="161"/>
      <c r="C13" s="161"/>
      <c r="D13" s="161" t="s">
        <v>66</v>
      </c>
      <c r="E13" s="161"/>
      <c r="F13" s="178"/>
      <c r="G13" s="164">
        <f>ROUND((SUM(L10:L12))/1,2)</f>
        <v>0</v>
      </c>
      <c r="H13" s="164">
        <f>ROUND((SUM(M10:M12))/1,2)</f>
        <v>0</v>
      </c>
      <c r="I13" s="164">
        <f>ROUND((SUM(I10:I12))/1,2)</f>
        <v>0</v>
      </c>
      <c r="J13" s="161"/>
      <c r="K13" s="161"/>
      <c r="L13" s="161">
        <f>ROUND((SUM(L10:L12))/1,2)</f>
        <v>0</v>
      </c>
      <c r="M13" s="161">
        <f>ROUND((SUM(M10:M12))/1,2)</f>
        <v>0</v>
      </c>
      <c r="N13" s="161"/>
      <c r="O13" s="161"/>
      <c r="P13" s="184"/>
      <c r="Q13" s="161"/>
      <c r="R13" s="161"/>
      <c r="S13" s="184">
        <f>ROUND((SUM(S10:S12))/1,2)</f>
        <v>0</v>
      </c>
      <c r="T13" s="158"/>
      <c r="U13" s="158"/>
      <c r="V13" s="2">
        <f>ROUND((SUM(V10:V12))/1,2)</f>
        <v>0</v>
      </c>
      <c r="W13" s="158"/>
      <c r="X13" s="158"/>
      <c r="Y13" s="158"/>
      <c r="Z13" s="158"/>
    </row>
    <row r="14" spans="1:26" x14ac:dyDescent="0.25">
      <c r="A14" s="1"/>
      <c r="B14" s="1"/>
      <c r="C14" s="1"/>
      <c r="D14" s="1"/>
      <c r="E14" s="1"/>
      <c r="F14" s="174"/>
      <c r="G14" s="154"/>
      <c r="H14" s="154"/>
      <c r="I14" s="154"/>
      <c r="J14" s="1"/>
      <c r="K14" s="1"/>
      <c r="L14" s="1"/>
      <c r="M14" s="1"/>
      <c r="N14" s="1"/>
      <c r="O14" s="1"/>
      <c r="P14" s="1"/>
      <c r="Q14" s="1"/>
      <c r="R14" s="1"/>
      <c r="S14" s="1"/>
      <c r="V14" s="1"/>
    </row>
    <row r="15" spans="1:26" x14ac:dyDescent="0.25">
      <c r="A15" s="161"/>
      <c r="B15" s="161"/>
      <c r="C15" s="161"/>
      <c r="D15" s="2" t="s">
        <v>65</v>
      </c>
      <c r="E15" s="161"/>
      <c r="F15" s="178"/>
      <c r="G15" s="164">
        <f>ROUND((SUM(L9:L14))/2,2)</f>
        <v>0</v>
      </c>
      <c r="H15" s="164">
        <f>ROUND((SUM(M9:M14))/2,2)</f>
        <v>0</v>
      </c>
      <c r="I15" s="164">
        <f>ROUND((SUM(I9:I14))/2,2)</f>
        <v>0</v>
      </c>
      <c r="J15" s="162"/>
      <c r="K15" s="161"/>
      <c r="L15" s="162">
        <f>ROUND((SUM(L9:L14))/2,2)</f>
        <v>0</v>
      </c>
      <c r="M15" s="162">
        <f>ROUND((SUM(M9:M14))/2,2)</f>
        <v>0</v>
      </c>
      <c r="N15" s="161"/>
      <c r="O15" s="161"/>
      <c r="P15" s="184"/>
      <c r="Q15" s="161"/>
      <c r="R15" s="161"/>
      <c r="S15" s="184">
        <f>ROUND((SUM(S9:S14))/2,2)</f>
        <v>0</v>
      </c>
      <c r="T15" s="158"/>
      <c r="U15" s="158"/>
      <c r="V15" s="2">
        <f>ROUND((SUM(V9:V14))/2,2)</f>
        <v>0</v>
      </c>
    </row>
    <row r="16" spans="1:26" x14ac:dyDescent="0.25">
      <c r="A16" s="1"/>
      <c r="B16" s="1"/>
      <c r="C16" s="1"/>
      <c r="D16" s="1"/>
      <c r="E16" s="1"/>
      <c r="F16" s="174"/>
      <c r="G16" s="154"/>
      <c r="H16" s="154"/>
      <c r="I16" s="154"/>
      <c r="J16" s="1"/>
      <c r="K16" s="1"/>
      <c r="L16" s="1"/>
      <c r="M16" s="1"/>
      <c r="N16" s="1"/>
      <c r="O16" s="1"/>
      <c r="P16" s="1"/>
      <c r="Q16" s="1"/>
      <c r="R16" s="1"/>
      <c r="S16" s="1"/>
      <c r="V16" s="1"/>
    </row>
    <row r="17" spans="1:26" x14ac:dyDescent="0.25">
      <c r="A17" s="161"/>
      <c r="B17" s="161"/>
      <c r="C17" s="161"/>
      <c r="D17" s="2" t="s">
        <v>67</v>
      </c>
      <c r="E17" s="161"/>
      <c r="F17" s="178"/>
      <c r="G17" s="162"/>
      <c r="H17" s="162"/>
      <c r="I17" s="162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58"/>
      <c r="U17" s="158"/>
      <c r="V17" s="161"/>
      <c r="W17" s="158"/>
      <c r="X17" s="158"/>
      <c r="Y17" s="158"/>
      <c r="Z17" s="158"/>
    </row>
    <row r="18" spans="1:26" x14ac:dyDescent="0.25">
      <c r="A18" s="161"/>
      <c r="B18" s="161"/>
      <c r="C18" s="161"/>
      <c r="D18" s="161" t="s">
        <v>68</v>
      </c>
      <c r="E18" s="161"/>
      <c r="F18" s="178"/>
      <c r="G18" s="162"/>
      <c r="H18" s="162"/>
      <c r="I18" s="162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58"/>
      <c r="U18" s="158"/>
      <c r="V18" s="161"/>
      <c r="W18" s="158"/>
      <c r="X18" s="158"/>
      <c r="Y18" s="158"/>
      <c r="Z18" s="158"/>
    </row>
    <row r="19" spans="1:26" ht="24.95" customHeight="1" x14ac:dyDescent="0.25">
      <c r="A19" s="182"/>
      <c r="B19" s="179" t="s">
        <v>101</v>
      </c>
      <c r="C19" s="183" t="s">
        <v>102</v>
      </c>
      <c r="D19" s="179" t="s">
        <v>103</v>
      </c>
      <c r="E19" s="179" t="s">
        <v>104</v>
      </c>
      <c r="F19" s="180">
        <v>4.5</v>
      </c>
      <c r="G19" s="181">
        <v>0</v>
      </c>
      <c r="H19" s="181">
        <v>0</v>
      </c>
      <c r="I19" s="181">
        <f>ROUND(F19*(G19+H19),2)</f>
        <v>0</v>
      </c>
      <c r="J19" s="179">
        <f>ROUND(F19*(N19),2)</f>
        <v>0</v>
      </c>
      <c r="K19" s="1">
        <f>ROUND(F19*(O19),2)</f>
        <v>0</v>
      </c>
      <c r="L19" s="1">
        <f>ROUND(F19*(G19),2)</f>
        <v>0</v>
      </c>
      <c r="M19" s="1">
        <f>ROUND(F19*(H19),2)</f>
        <v>0</v>
      </c>
      <c r="N19" s="1">
        <v>0</v>
      </c>
      <c r="O19" s="1"/>
      <c r="P19" s="178">
        <v>2.0000000000000002E-5</v>
      </c>
      <c r="Q19" s="174"/>
      <c r="R19" s="174">
        <v>2.0000000000000002E-5</v>
      </c>
      <c r="S19" s="161">
        <f>ROUND(F19*(P19),3)</f>
        <v>0</v>
      </c>
      <c r="V19" s="178"/>
      <c r="Z19">
        <v>0</v>
      </c>
    </row>
    <row r="20" spans="1:26" ht="24.95" customHeight="1" x14ac:dyDescent="0.25">
      <c r="A20" s="182"/>
      <c r="B20" s="179" t="s">
        <v>101</v>
      </c>
      <c r="C20" s="183" t="s">
        <v>105</v>
      </c>
      <c r="D20" s="179" t="s">
        <v>106</v>
      </c>
      <c r="E20" s="179" t="s">
        <v>104</v>
      </c>
      <c r="F20" s="180">
        <v>25</v>
      </c>
      <c r="G20" s="181">
        <v>0</v>
      </c>
      <c r="H20" s="181">
        <v>0</v>
      </c>
      <c r="I20" s="181">
        <f>ROUND(F20*(G20+H20),2)</f>
        <v>0</v>
      </c>
      <c r="J20" s="179">
        <f>ROUND(F20*(N20),2)</f>
        <v>0</v>
      </c>
      <c r="K20" s="1">
        <f>ROUND(F20*(O20),2)</f>
        <v>0</v>
      </c>
      <c r="L20" s="1">
        <f>ROUND(F20*(G20),2)</f>
        <v>0</v>
      </c>
      <c r="M20" s="1">
        <f>ROUND(F20*(H20),2)</f>
        <v>0</v>
      </c>
      <c r="N20" s="1">
        <v>0</v>
      </c>
      <c r="O20" s="1"/>
      <c r="P20" s="178">
        <v>2.0000000000000002E-5</v>
      </c>
      <c r="Q20" s="174"/>
      <c r="R20" s="174">
        <v>2.0000000000000002E-5</v>
      </c>
      <c r="S20" s="161">
        <f>ROUND(F20*(P20),3)</f>
        <v>1E-3</v>
      </c>
      <c r="V20" s="178"/>
      <c r="Z20">
        <v>0</v>
      </c>
    </row>
    <row r="21" spans="1:26" ht="24.95" customHeight="1" x14ac:dyDescent="0.25">
      <c r="A21" s="182"/>
      <c r="B21" s="179" t="s">
        <v>107</v>
      </c>
      <c r="C21" s="183" t="s">
        <v>108</v>
      </c>
      <c r="D21" s="179" t="s">
        <v>109</v>
      </c>
      <c r="E21" s="179" t="s">
        <v>104</v>
      </c>
      <c r="F21" s="180">
        <v>33</v>
      </c>
      <c r="G21" s="181">
        <v>0</v>
      </c>
      <c r="H21" s="181">
        <v>0</v>
      </c>
      <c r="I21" s="181">
        <f>ROUND(F21*(G21+H21),2)</f>
        <v>0</v>
      </c>
      <c r="J21" s="179">
        <f>ROUND(F21*(N21),2)</f>
        <v>0</v>
      </c>
      <c r="K21" s="1">
        <f>ROUND(F21*(O21),2)</f>
        <v>0</v>
      </c>
      <c r="L21" s="1">
        <f>ROUND(F21*(G21),2)</f>
        <v>0</v>
      </c>
      <c r="M21" s="1">
        <f>ROUND(F21*(H21),2)</f>
        <v>0</v>
      </c>
      <c r="N21" s="1">
        <v>0</v>
      </c>
      <c r="O21" s="1"/>
      <c r="P21" s="178">
        <v>3.6000000000000002E-4</v>
      </c>
      <c r="Q21" s="174"/>
      <c r="R21" s="174">
        <v>3.6000000000000002E-4</v>
      </c>
      <c r="S21" s="161">
        <f>ROUND(F21*(P21),3)</f>
        <v>1.2E-2</v>
      </c>
      <c r="V21" s="178"/>
      <c r="Z21">
        <v>0</v>
      </c>
    </row>
    <row r="22" spans="1:26" ht="24.95" customHeight="1" x14ac:dyDescent="0.25">
      <c r="A22" s="182"/>
      <c r="B22" s="179" t="s">
        <v>110</v>
      </c>
      <c r="C22" s="183" t="s">
        <v>111</v>
      </c>
      <c r="D22" s="179" t="s">
        <v>112</v>
      </c>
      <c r="E22" s="179" t="s">
        <v>98</v>
      </c>
      <c r="F22" s="180">
        <v>1.247E-2</v>
      </c>
      <c r="G22" s="181">
        <v>0</v>
      </c>
      <c r="H22" s="181">
        <v>0</v>
      </c>
      <c r="I22" s="181">
        <f>ROUND(F22*(G22+H22),2)</f>
        <v>0</v>
      </c>
      <c r="J22" s="179">
        <f>ROUND(F22*(N22),2)</f>
        <v>0</v>
      </c>
      <c r="K22" s="1">
        <f>ROUND(F22*(O22),2)</f>
        <v>0</v>
      </c>
      <c r="L22" s="1">
        <f>ROUND(F22*(G22),2)</f>
        <v>0</v>
      </c>
      <c r="M22" s="1">
        <f>ROUND(F22*(H22),2)</f>
        <v>0</v>
      </c>
      <c r="N22" s="1">
        <v>0</v>
      </c>
      <c r="O22" s="1"/>
      <c r="P22" s="174"/>
      <c r="Q22" s="174"/>
      <c r="R22" s="174"/>
      <c r="S22" s="161"/>
      <c r="V22" s="178"/>
      <c r="Z22">
        <v>0</v>
      </c>
    </row>
    <row r="23" spans="1:26" x14ac:dyDescent="0.25">
      <c r="A23" s="161"/>
      <c r="B23" s="161"/>
      <c r="C23" s="161"/>
      <c r="D23" s="161" t="s">
        <v>68</v>
      </c>
      <c r="E23" s="161"/>
      <c r="F23" s="178"/>
      <c r="G23" s="164">
        <f>ROUND((SUM(L18:L22))/1,2)</f>
        <v>0</v>
      </c>
      <c r="H23" s="164">
        <f>ROUND((SUM(M18:M22))/1,2)</f>
        <v>0</v>
      </c>
      <c r="I23" s="164">
        <f>ROUND((SUM(I18:I22))/1,2)</f>
        <v>0</v>
      </c>
      <c r="J23" s="161"/>
      <c r="K23" s="161"/>
      <c r="L23" s="161">
        <f>ROUND((SUM(L18:L22))/1,2)</f>
        <v>0</v>
      </c>
      <c r="M23" s="161">
        <f>ROUND((SUM(M18:M22))/1,2)</f>
        <v>0</v>
      </c>
      <c r="N23" s="161"/>
      <c r="O23" s="161"/>
      <c r="P23" s="184"/>
      <c r="Q23" s="161"/>
      <c r="R23" s="161"/>
      <c r="S23" s="184">
        <f>ROUND((SUM(S18:S22))/1,2)</f>
        <v>0.01</v>
      </c>
      <c r="T23" s="158"/>
      <c r="U23" s="158"/>
      <c r="V23" s="2">
        <f>ROUND((SUM(V18:V22))/1,2)</f>
        <v>0</v>
      </c>
      <c r="W23" s="158"/>
      <c r="X23" s="158"/>
      <c r="Y23" s="158"/>
      <c r="Z23" s="158"/>
    </row>
    <row r="24" spans="1:26" x14ac:dyDescent="0.25">
      <c r="A24" s="1"/>
      <c r="B24" s="1"/>
      <c r="C24" s="1"/>
      <c r="D24" s="1"/>
      <c r="E24" s="1"/>
      <c r="F24" s="174"/>
      <c r="G24" s="154"/>
      <c r="H24" s="154"/>
      <c r="I24" s="154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61"/>
      <c r="B25" s="161"/>
      <c r="C25" s="161"/>
      <c r="D25" s="161" t="s">
        <v>69</v>
      </c>
      <c r="E25" s="161"/>
      <c r="F25" s="178"/>
      <c r="G25" s="162"/>
      <c r="H25" s="162"/>
      <c r="I25" s="162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58"/>
      <c r="U25" s="158"/>
      <c r="V25" s="161"/>
      <c r="W25" s="158"/>
      <c r="X25" s="158"/>
      <c r="Y25" s="158"/>
      <c r="Z25" s="158"/>
    </row>
    <row r="26" spans="1:26" ht="24.95" customHeight="1" x14ac:dyDescent="0.25">
      <c r="A26" s="182"/>
      <c r="B26" s="179" t="s">
        <v>113</v>
      </c>
      <c r="C26" s="183" t="s">
        <v>114</v>
      </c>
      <c r="D26" s="179" t="s">
        <v>115</v>
      </c>
      <c r="E26" s="179" t="s">
        <v>116</v>
      </c>
      <c r="F26" s="180">
        <v>1</v>
      </c>
      <c r="G26" s="181">
        <v>0</v>
      </c>
      <c r="H26" s="181">
        <v>0</v>
      </c>
      <c r="I26" s="181">
        <f>ROUND(F26*(G26+H26),2)</f>
        <v>0</v>
      </c>
      <c r="J26" s="179">
        <f>ROUND(F26*(N26),2)</f>
        <v>0</v>
      </c>
      <c r="K26" s="1">
        <f>ROUND(F26*(O26),2)</f>
        <v>0</v>
      </c>
      <c r="L26" s="1">
        <f>ROUND(F26*(G26),2)</f>
        <v>0</v>
      </c>
      <c r="M26" s="1">
        <f>ROUND(F26*(H26),2)</f>
        <v>0</v>
      </c>
      <c r="N26" s="1">
        <v>0</v>
      </c>
      <c r="O26" s="1"/>
      <c r="P26" s="178">
        <v>5.5050000000000002E-2</v>
      </c>
      <c r="Q26" s="174"/>
      <c r="R26" s="174">
        <v>5.5050000000000002E-2</v>
      </c>
      <c r="S26" s="161">
        <f>ROUND(F26*(P26),3)</f>
        <v>5.5E-2</v>
      </c>
      <c r="V26" s="178"/>
      <c r="Z26">
        <v>0</v>
      </c>
    </row>
    <row r="27" spans="1:26" x14ac:dyDescent="0.25">
      <c r="A27" s="161"/>
      <c r="B27" s="161"/>
      <c r="C27" s="161"/>
      <c r="D27" s="161" t="s">
        <v>69</v>
      </c>
      <c r="E27" s="161"/>
      <c r="F27" s="178"/>
      <c r="G27" s="164">
        <f>ROUND((SUM(L25:L26))/1,2)</f>
        <v>0</v>
      </c>
      <c r="H27" s="164">
        <f>ROUND((SUM(M25:M26))/1,2)</f>
        <v>0</v>
      </c>
      <c r="I27" s="164">
        <f>ROUND((SUM(I25:I26))/1,2)</f>
        <v>0</v>
      </c>
      <c r="J27" s="161"/>
      <c r="K27" s="161"/>
      <c r="L27" s="161">
        <f>ROUND((SUM(L25:L26))/1,2)</f>
        <v>0</v>
      </c>
      <c r="M27" s="161">
        <f>ROUND((SUM(M25:M26))/1,2)</f>
        <v>0</v>
      </c>
      <c r="N27" s="161"/>
      <c r="O27" s="161"/>
      <c r="P27" s="184"/>
      <c r="Q27" s="161"/>
      <c r="R27" s="161"/>
      <c r="S27" s="184">
        <f>ROUND((SUM(S25:S26))/1,2)</f>
        <v>0.06</v>
      </c>
      <c r="T27" s="158"/>
      <c r="U27" s="158"/>
      <c r="V27" s="2">
        <f>ROUND((SUM(V25:V26))/1,2)</f>
        <v>0</v>
      </c>
      <c r="W27" s="158"/>
      <c r="X27" s="158"/>
      <c r="Y27" s="158"/>
      <c r="Z27" s="158"/>
    </row>
    <row r="28" spans="1:26" x14ac:dyDescent="0.25">
      <c r="A28" s="1"/>
      <c r="B28" s="1"/>
      <c r="C28" s="1"/>
      <c r="D28" s="1"/>
      <c r="E28" s="1"/>
      <c r="F28" s="174"/>
      <c r="G28" s="154"/>
      <c r="H28" s="154"/>
      <c r="I28" s="154"/>
      <c r="J28" s="1"/>
      <c r="K28" s="1"/>
      <c r="L28" s="1"/>
      <c r="M28" s="1"/>
      <c r="N28" s="1"/>
      <c r="O28" s="1"/>
      <c r="P28" s="1"/>
      <c r="Q28" s="1"/>
      <c r="R28" s="1"/>
      <c r="S28" s="1"/>
      <c r="V28" s="1"/>
    </row>
    <row r="29" spans="1:26" x14ac:dyDescent="0.25">
      <c r="A29" s="161"/>
      <c r="B29" s="161"/>
      <c r="C29" s="161"/>
      <c r="D29" s="161" t="s">
        <v>70</v>
      </c>
      <c r="E29" s="161"/>
      <c r="F29" s="178"/>
      <c r="G29" s="162"/>
      <c r="H29" s="162"/>
      <c r="I29" s="162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58"/>
      <c r="U29" s="158"/>
      <c r="V29" s="161"/>
      <c r="W29" s="158"/>
      <c r="X29" s="158"/>
      <c r="Y29" s="158"/>
      <c r="Z29" s="158"/>
    </row>
    <row r="30" spans="1:26" ht="24.95" customHeight="1" x14ac:dyDescent="0.25">
      <c r="A30" s="182"/>
      <c r="B30" s="179" t="s">
        <v>117</v>
      </c>
      <c r="C30" s="183" t="s">
        <v>118</v>
      </c>
      <c r="D30" s="179" t="s">
        <v>119</v>
      </c>
      <c r="E30" s="179" t="s">
        <v>104</v>
      </c>
      <c r="F30" s="180">
        <v>30</v>
      </c>
      <c r="G30" s="181">
        <v>0</v>
      </c>
      <c r="H30" s="181">
        <v>0</v>
      </c>
      <c r="I30" s="181">
        <f>ROUND(F30*(G30+H30),2)</f>
        <v>0</v>
      </c>
      <c r="J30" s="179">
        <f>ROUND(F30*(N30),2)</f>
        <v>0</v>
      </c>
      <c r="K30" s="1">
        <f>ROUND(F30*(O30),2)</f>
        <v>0</v>
      </c>
      <c r="L30" s="1">
        <f>ROUND(F30*(G30),2)</f>
        <v>0</v>
      </c>
      <c r="M30" s="1">
        <f>ROUND(F30*(H30),2)</f>
        <v>0</v>
      </c>
      <c r="N30" s="1">
        <v>0</v>
      </c>
      <c r="O30" s="1"/>
      <c r="P30" s="178">
        <v>2.4000000000000003E-4</v>
      </c>
      <c r="Q30" s="174"/>
      <c r="R30" s="174">
        <v>2.4000000000000003E-4</v>
      </c>
      <c r="S30" s="161">
        <f>ROUND(F30*(P30),3)</f>
        <v>7.0000000000000001E-3</v>
      </c>
      <c r="V30" s="178">
        <f>ROUND(F30*(X30),3)</f>
        <v>0.16600000000000001</v>
      </c>
      <c r="X30">
        <v>5.5300000000000002E-3</v>
      </c>
      <c r="Z30">
        <v>0</v>
      </c>
    </row>
    <row r="31" spans="1:26" ht="24.95" customHeight="1" x14ac:dyDescent="0.25">
      <c r="A31" s="182"/>
      <c r="B31" s="179" t="s">
        <v>117</v>
      </c>
      <c r="C31" s="183" t="s">
        <v>120</v>
      </c>
      <c r="D31" s="179" t="s">
        <v>121</v>
      </c>
      <c r="E31" s="179" t="s">
        <v>98</v>
      </c>
      <c r="F31" s="180">
        <v>2.4542999999999999</v>
      </c>
      <c r="G31" s="181">
        <v>0</v>
      </c>
      <c r="H31" s="181">
        <v>0</v>
      </c>
      <c r="I31" s="181">
        <f>ROUND(F31*(G31+H31),2)</f>
        <v>0</v>
      </c>
      <c r="J31" s="179">
        <f>ROUND(F31*(N31),2)</f>
        <v>0</v>
      </c>
      <c r="K31" s="1">
        <f>ROUND(F31*(O31),2)</f>
        <v>0</v>
      </c>
      <c r="L31" s="1">
        <f>ROUND(F31*(G31),2)</f>
        <v>0</v>
      </c>
      <c r="M31" s="1">
        <f>ROUND(F31*(H31),2)</f>
        <v>0</v>
      </c>
      <c r="N31" s="1">
        <v>0</v>
      </c>
      <c r="O31" s="1"/>
      <c r="P31" s="174"/>
      <c r="Q31" s="174"/>
      <c r="R31" s="174"/>
      <c r="S31" s="161"/>
      <c r="V31" s="178"/>
      <c r="Z31">
        <v>0</v>
      </c>
    </row>
    <row r="32" spans="1:26" ht="35.1" customHeight="1" x14ac:dyDescent="0.25">
      <c r="A32" s="182"/>
      <c r="B32" s="179" t="s">
        <v>122</v>
      </c>
      <c r="C32" s="183" t="s">
        <v>123</v>
      </c>
      <c r="D32" s="179" t="s">
        <v>124</v>
      </c>
      <c r="E32" s="179" t="s">
        <v>116</v>
      </c>
      <c r="F32" s="180">
        <v>1</v>
      </c>
      <c r="G32" s="181">
        <v>0</v>
      </c>
      <c r="H32" s="181">
        <v>0</v>
      </c>
      <c r="I32" s="181">
        <f>ROUND(F32*(G32+H32),2)</f>
        <v>0</v>
      </c>
      <c r="J32" s="179">
        <f>ROUND(F32*(N32),2)</f>
        <v>0</v>
      </c>
      <c r="K32" s="1">
        <f>ROUND(F32*(O32),2)</f>
        <v>0</v>
      </c>
      <c r="L32" s="1">
        <f>ROUND(F32*(G32),2)</f>
        <v>0</v>
      </c>
      <c r="M32" s="1">
        <f>ROUND(F32*(H32),2)</f>
        <v>0</v>
      </c>
      <c r="N32" s="1">
        <v>0</v>
      </c>
      <c r="O32" s="1"/>
      <c r="P32" s="178">
        <v>4.9419999999999985E-2</v>
      </c>
      <c r="Q32" s="174"/>
      <c r="R32" s="174">
        <v>4.9419999999999985E-2</v>
      </c>
      <c r="S32" s="161">
        <f>ROUND(F32*(P32),3)</f>
        <v>4.9000000000000002E-2</v>
      </c>
      <c r="V32" s="178"/>
      <c r="Z32">
        <v>0</v>
      </c>
    </row>
    <row r="33" spans="1:26" x14ac:dyDescent="0.25">
      <c r="A33" s="161"/>
      <c r="B33" s="161"/>
      <c r="C33" s="161"/>
      <c r="D33" s="161" t="s">
        <v>70</v>
      </c>
      <c r="E33" s="161"/>
      <c r="F33" s="178"/>
      <c r="G33" s="164">
        <f>ROUND((SUM(L29:L32))/1,2)</f>
        <v>0</v>
      </c>
      <c r="H33" s="164">
        <f>ROUND((SUM(M29:M32))/1,2)</f>
        <v>0</v>
      </c>
      <c r="I33" s="164">
        <f>ROUND((SUM(I29:I32))/1,2)</f>
        <v>0</v>
      </c>
      <c r="J33" s="161"/>
      <c r="K33" s="161"/>
      <c r="L33" s="161">
        <f>ROUND((SUM(L29:L32))/1,2)</f>
        <v>0</v>
      </c>
      <c r="M33" s="161">
        <f>ROUND((SUM(M29:M32))/1,2)</f>
        <v>0</v>
      </c>
      <c r="N33" s="161"/>
      <c r="O33" s="161"/>
      <c r="P33" s="184"/>
      <c r="Q33" s="161"/>
      <c r="R33" s="161"/>
      <c r="S33" s="184">
        <f>ROUND((SUM(S29:S32))/1,2)</f>
        <v>0.06</v>
      </c>
      <c r="T33" s="158"/>
      <c r="U33" s="158"/>
      <c r="V33" s="2">
        <f>ROUND((SUM(V29:V32))/1,2)</f>
        <v>0.17</v>
      </c>
      <c r="W33" s="158"/>
      <c r="X33" s="158"/>
      <c r="Y33" s="158"/>
      <c r="Z33" s="158"/>
    </row>
    <row r="34" spans="1:26" x14ac:dyDescent="0.25">
      <c r="A34" s="1"/>
      <c r="B34" s="1"/>
      <c r="C34" s="1"/>
      <c r="D34" s="1"/>
      <c r="E34" s="1"/>
      <c r="F34" s="174"/>
      <c r="G34" s="154"/>
      <c r="H34" s="154"/>
      <c r="I34" s="154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61"/>
      <c r="B35" s="161"/>
      <c r="C35" s="161"/>
      <c r="D35" s="161" t="s">
        <v>71</v>
      </c>
      <c r="E35" s="161"/>
      <c r="F35" s="178"/>
      <c r="G35" s="162"/>
      <c r="H35" s="162"/>
      <c r="I35" s="162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58"/>
      <c r="U35" s="158"/>
      <c r="V35" s="161"/>
      <c r="W35" s="158"/>
      <c r="X35" s="158"/>
      <c r="Y35" s="158"/>
      <c r="Z35" s="158"/>
    </row>
    <row r="36" spans="1:26" ht="24.95" customHeight="1" x14ac:dyDescent="0.25">
      <c r="A36" s="182"/>
      <c r="B36" s="179" t="s">
        <v>125</v>
      </c>
      <c r="C36" s="183" t="s">
        <v>126</v>
      </c>
      <c r="D36" s="179" t="s">
        <v>127</v>
      </c>
      <c r="E36" s="179" t="s">
        <v>128</v>
      </c>
      <c r="F36" s="180">
        <v>2</v>
      </c>
      <c r="G36" s="181">
        <v>0</v>
      </c>
      <c r="H36" s="181">
        <v>0</v>
      </c>
      <c r="I36" s="181">
        <f>ROUND(F36*(G36+H36),2)</f>
        <v>0</v>
      </c>
      <c r="J36" s="179">
        <f>ROUND(F36*(N36),2)</f>
        <v>0</v>
      </c>
      <c r="K36" s="1">
        <f>ROUND(F36*(O36),2)</f>
        <v>0</v>
      </c>
      <c r="L36" s="1">
        <f>ROUND(F36*(G36),2)</f>
        <v>0</v>
      </c>
      <c r="M36" s="1">
        <f>ROUND(F36*(H36),2)</f>
        <v>0</v>
      </c>
      <c r="N36" s="1">
        <v>0</v>
      </c>
      <c r="O36" s="1"/>
      <c r="P36" s="178">
        <v>1.7000000000000001E-4</v>
      </c>
      <c r="Q36" s="174"/>
      <c r="R36" s="174">
        <v>1.7000000000000001E-4</v>
      </c>
      <c r="S36" s="161">
        <f>ROUND(F36*(P36),3)</f>
        <v>0</v>
      </c>
      <c r="V36" s="178">
        <f>ROUND(F36*(X36),3)</f>
        <v>0.71299999999999997</v>
      </c>
      <c r="X36">
        <v>0.35625000000000001</v>
      </c>
      <c r="Z36">
        <v>0</v>
      </c>
    </row>
    <row r="37" spans="1:26" ht="23.25" x14ac:dyDescent="0.25">
      <c r="A37" s="182"/>
      <c r="B37" s="179" t="s">
        <v>125</v>
      </c>
      <c r="C37" s="183" t="s">
        <v>129</v>
      </c>
      <c r="D37" s="179" t="s">
        <v>130</v>
      </c>
      <c r="E37" s="179" t="s">
        <v>128</v>
      </c>
      <c r="F37" s="180">
        <v>1</v>
      </c>
      <c r="G37" s="181">
        <v>0</v>
      </c>
      <c r="H37" s="181">
        <v>0</v>
      </c>
      <c r="I37" s="181">
        <f>ROUND(F37*(G37+H37),2)</f>
        <v>0</v>
      </c>
      <c r="J37" s="179">
        <f>ROUND(F37*(N37),2)</f>
        <v>0</v>
      </c>
      <c r="K37" s="1">
        <f>ROUND(F37*(O37),2)</f>
        <v>0</v>
      </c>
      <c r="L37" s="1">
        <f>ROUND(F37*(G37),2)</f>
        <v>0</v>
      </c>
      <c r="M37" s="1">
        <f>ROUND(F37*(H37),2)</f>
        <v>0</v>
      </c>
      <c r="N37" s="1">
        <v>0</v>
      </c>
      <c r="O37" s="1"/>
      <c r="P37" s="178">
        <v>1.3000000000000002E-4</v>
      </c>
      <c r="Q37" s="174"/>
      <c r="R37" s="174">
        <v>1.3000000000000002E-4</v>
      </c>
      <c r="S37" s="161">
        <f>ROUND(F37*(P37),3)</f>
        <v>0</v>
      </c>
      <c r="V37" s="178">
        <f>ROUND(F37*(X37),3)</f>
        <v>0.25800000000000001</v>
      </c>
      <c r="X37">
        <v>0.25840000000000002</v>
      </c>
      <c r="Z37">
        <v>0</v>
      </c>
    </row>
    <row r="38" spans="1:26" ht="24.95" customHeight="1" x14ac:dyDescent="0.25">
      <c r="A38" s="182"/>
      <c r="B38" s="179" t="s">
        <v>125</v>
      </c>
      <c r="C38" s="183" t="s">
        <v>131</v>
      </c>
      <c r="D38" s="179" t="s">
        <v>132</v>
      </c>
      <c r="E38" s="179" t="s">
        <v>128</v>
      </c>
      <c r="F38" s="180">
        <v>2</v>
      </c>
      <c r="G38" s="181">
        <v>0</v>
      </c>
      <c r="H38" s="181">
        <v>0</v>
      </c>
      <c r="I38" s="181">
        <f>ROUND(F38*(G38+H38),2)</f>
        <v>0</v>
      </c>
      <c r="J38" s="179">
        <f>ROUND(F38*(N38),2)</f>
        <v>0</v>
      </c>
      <c r="K38" s="1">
        <f>ROUND(F38*(O38),2)</f>
        <v>0</v>
      </c>
      <c r="L38" s="1">
        <f>ROUND(F38*(G38),2)</f>
        <v>0</v>
      </c>
      <c r="M38" s="1">
        <f>ROUND(F38*(H38),2)</f>
        <v>0</v>
      </c>
      <c r="N38" s="1">
        <v>0</v>
      </c>
      <c r="O38" s="1"/>
      <c r="P38" s="174"/>
      <c r="Q38" s="174"/>
      <c r="R38" s="174"/>
      <c r="S38" s="161"/>
      <c r="V38" s="178"/>
      <c r="Z38">
        <v>0</v>
      </c>
    </row>
    <row r="39" spans="1:26" ht="24.95" customHeight="1" x14ac:dyDescent="0.25">
      <c r="A39" s="182"/>
      <c r="B39" s="179" t="s">
        <v>125</v>
      </c>
      <c r="C39" s="183" t="s">
        <v>133</v>
      </c>
      <c r="D39" s="179" t="s">
        <v>134</v>
      </c>
      <c r="E39" s="179" t="s">
        <v>98</v>
      </c>
      <c r="F39" s="180">
        <v>1.4710000000000001</v>
      </c>
      <c r="G39" s="181">
        <v>0</v>
      </c>
      <c r="H39" s="181">
        <v>0</v>
      </c>
      <c r="I39" s="181">
        <f>ROUND(F39*(G39+H39),2)</f>
        <v>0</v>
      </c>
      <c r="J39" s="179">
        <f>ROUND(F39*(N39),2)</f>
        <v>0</v>
      </c>
      <c r="K39" s="1">
        <f>ROUND(F39*(O39),2)</f>
        <v>0</v>
      </c>
      <c r="L39" s="1">
        <f>ROUND(F39*(G39),2)</f>
        <v>0</v>
      </c>
      <c r="M39" s="1">
        <f>ROUND(F39*(H39),2)</f>
        <v>0</v>
      </c>
      <c r="N39" s="1">
        <v>0</v>
      </c>
      <c r="O39" s="1"/>
      <c r="P39" s="174"/>
      <c r="Q39" s="174"/>
      <c r="R39" s="174"/>
      <c r="S39" s="161"/>
      <c r="V39" s="178"/>
      <c r="Z39">
        <v>0</v>
      </c>
    </row>
    <row r="40" spans="1:26" ht="24.95" customHeight="1" x14ac:dyDescent="0.25">
      <c r="A40" s="182"/>
      <c r="B40" s="179" t="s">
        <v>125</v>
      </c>
      <c r="C40" s="183" t="s">
        <v>135</v>
      </c>
      <c r="D40" s="179" t="s">
        <v>136</v>
      </c>
      <c r="E40" s="179" t="s">
        <v>128</v>
      </c>
      <c r="F40" s="180">
        <v>2</v>
      </c>
      <c r="G40" s="181">
        <v>0</v>
      </c>
      <c r="H40" s="181">
        <v>0</v>
      </c>
      <c r="I40" s="181">
        <f>ROUND(F40*(G40+H40),2)</f>
        <v>0</v>
      </c>
      <c r="J40" s="179">
        <f>ROUND(F40*(N40),2)</f>
        <v>0</v>
      </c>
      <c r="K40" s="1">
        <f>ROUND(F40*(O40),2)</f>
        <v>0</v>
      </c>
      <c r="L40" s="1">
        <f>ROUND(F40*(G40),2)</f>
        <v>0</v>
      </c>
      <c r="M40" s="1">
        <f>ROUND(F40*(H40),2)</f>
        <v>0</v>
      </c>
      <c r="N40" s="1">
        <v>0</v>
      </c>
      <c r="O40" s="1"/>
      <c r="P40" s="178">
        <v>4.0000000000000003E-5</v>
      </c>
      <c r="Q40" s="174"/>
      <c r="R40" s="174">
        <v>4.0000000000000003E-5</v>
      </c>
      <c r="S40" s="161">
        <f>ROUND(F40*(P40),3)</f>
        <v>0</v>
      </c>
      <c r="V40" s="178">
        <f>ROUND(F40*(X40),3)</f>
        <v>0.5</v>
      </c>
      <c r="X40">
        <v>0.25</v>
      </c>
      <c r="Z40">
        <v>0</v>
      </c>
    </row>
    <row r="41" spans="1:26" ht="35.1" customHeight="1" x14ac:dyDescent="0.25">
      <c r="A41" s="182"/>
      <c r="B41" s="179" t="s">
        <v>137</v>
      </c>
      <c r="C41" s="183" t="s">
        <v>138</v>
      </c>
      <c r="D41" s="179" t="s">
        <v>139</v>
      </c>
      <c r="E41" s="179" t="s">
        <v>116</v>
      </c>
      <c r="F41" s="180">
        <v>1</v>
      </c>
      <c r="G41" s="181">
        <v>0</v>
      </c>
      <c r="H41" s="181">
        <v>0</v>
      </c>
      <c r="I41" s="181">
        <f>ROUND(F41*(G41+H41),2)</f>
        <v>0</v>
      </c>
      <c r="J41" s="179">
        <f>ROUND(F41*(N41),2)</f>
        <v>0</v>
      </c>
      <c r="K41" s="1">
        <f>ROUND(F41*(O41),2)</f>
        <v>0</v>
      </c>
      <c r="L41" s="1">
        <f>ROUND(F41*(G41),2)</f>
        <v>0</v>
      </c>
      <c r="M41" s="1">
        <f>ROUND(F41*(H41),2)</f>
        <v>0</v>
      </c>
      <c r="N41" s="1">
        <v>0</v>
      </c>
      <c r="O41" s="1"/>
      <c r="P41" s="174"/>
      <c r="Q41" s="174"/>
      <c r="R41" s="174"/>
      <c r="S41" s="161"/>
      <c r="V41" s="178"/>
      <c r="Z41">
        <v>0</v>
      </c>
    </row>
    <row r="42" spans="1:26" ht="24.95" customHeight="1" x14ac:dyDescent="0.25">
      <c r="A42" s="182"/>
      <c r="B42" s="179" t="s">
        <v>140</v>
      </c>
      <c r="C42" s="183" t="s">
        <v>141</v>
      </c>
      <c r="D42" s="179" t="s">
        <v>142</v>
      </c>
      <c r="E42" s="179" t="s">
        <v>143</v>
      </c>
      <c r="F42" s="180">
        <v>1</v>
      </c>
      <c r="G42" s="181">
        <v>0</v>
      </c>
      <c r="H42" s="181">
        <v>0</v>
      </c>
      <c r="I42" s="181">
        <f>ROUND(F42*(G42+H42),2)</f>
        <v>0</v>
      </c>
      <c r="J42" s="179">
        <f>ROUND(F42*(N42),2)</f>
        <v>0</v>
      </c>
      <c r="K42" s="1">
        <f>ROUND(F42*(O42),2)</f>
        <v>0</v>
      </c>
      <c r="L42" s="1">
        <f>ROUND(F42*(G42),2)</f>
        <v>0</v>
      </c>
      <c r="M42" s="1">
        <f>ROUND(F42*(H42),2)</f>
        <v>0</v>
      </c>
      <c r="N42" s="1">
        <v>0</v>
      </c>
      <c r="O42" s="1"/>
      <c r="P42" s="174"/>
      <c r="Q42" s="174"/>
      <c r="R42" s="174"/>
      <c r="S42" s="161"/>
      <c r="V42" s="178"/>
      <c r="Z42">
        <v>0</v>
      </c>
    </row>
    <row r="43" spans="1:26" ht="24.95" customHeight="1" x14ac:dyDescent="0.25">
      <c r="A43" s="182"/>
      <c r="B43" s="179" t="s">
        <v>140</v>
      </c>
      <c r="C43" s="183" t="s">
        <v>144</v>
      </c>
      <c r="D43" s="179" t="s">
        <v>145</v>
      </c>
      <c r="E43" s="179" t="s">
        <v>143</v>
      </c>
      <c r="F43" s="180">
        <v>1</v>
      </c>
      <c r="G43" s="181">
        <v>0</v>
      </c>
      <c r="H43" s="181">
        <v>0</v>
      </c>
      <c r="I43" s="181">
        <f>ROUND(F43*(G43+H43),2)</f>
        <v>0</v>
      </c>
      <c r="J43" s="179">
        <f>ROUND(F43*(N43),2)</f>
        <v>0</v>
      </c>
      <c r="K43" s="1">
        <f>ROUND(F43*(O43),2)</f>
        <v>0</v>
      </c>
      <c r="L43" s="1">
        <f>ROUND(F43*(G43),2)</f>
        <v>0</v>
      </c>
      <c r="M43" s="1">
        <f>ROUND(F43*(H43),2)</f>
        <v>0</v>
      </c>
      <c r="N43" s="1">
        <v>0</v>
      </c>
      <c r="O43" s="1"/>
      <c r="P43" s="174"/>
      <c r="Q43" s="174"/>
      <c r="R43" s="174"/>
      <c r="S43" s="161"/>
      <c r="V43" s="178"/>
      <c r="Z43">
        <v>0</v>
      </c>
    </row>
    <row r="44" spans="1:26" ht="24.95" customHeight="1" x14ac:dyDescent="0.25">
      <c r="A44" s="182"/>
      <c r="B44" s="179" t="s">
        <v>146</v>
      </c>
      <c r="C44" s="183" t="s">
        <v>147</v>
      </c>
      <c r="D44" s="179" t="s">
        <v>148</v>
      </c>
      <c r="E44" s="179" t="s">
        <v>143</v>
      </c>
      <c r="F44" s="180">
        <v>1</v>
      </c>
      <c r="G44" s="181">
        <v>0</v>
      </c>
      <c r="H44" s="181">
        <v>0</v>
      </c>
      <c r="I44" s="181">
        <f>ROUND(F44*(G44+H44),2)</f>
        <v>0</v>
      </c>
      <c r="J44" s="179">
        <f>ROUND(F44*(N44),2)</f>
        <v>0</v>
      </c>
      <c r="K44" s="1">
        <f>ROUND(F44*(O44),2)</f>
        <v>0</v>
      </c>
      <c r="L44" s="1">
        <f>ROUND(F44*(G44),2)</f>
        <v>0</v>
      </c>
      <c r="M44" s="1">
        <f>ROUND(F44*(H44),2)</f>
        <v>0</v>
      </c>
      <c r="N44" s="1">
        <v>0</v>
      </c>
      <c r="O44" s="1"/>
      <c r="P44" s="174"/>
      <c r="Q44" s="174"/>
      <c r="R44" s="174"/>
      <c r="S44" s="161"/>
      <c r="V44" s="178"/>
      <c r="Z44">
        <v>0</v>
      </c>
    </row>
    <row r="45" spans="1:26" ht="24.95" customHeight="1" x14ac:dyDescent="0.25">
      <c r="A45" s="182"/>
      <c r="B45" s="179" t="s">
        <v>146</v>
      </c>
      <c r="C45" s="183" t="s">
        <v>149</v>
      </c>
      <c r="D45" s="179" t="s">
        <v>150</v>
      </c>
      <c r="E45" s="179" t="s">
        <v>143</v>
      </c>
      <c r="F45" s="180">
        <v>1</v>
      </c>
      <c r="G45" s="181">
        <v>0</v>
      </c>
      <c r="H45" s="181">
        <v>0</v>
      </c>
      <c r="I45" s="181">
        <f>ROUND(F45*(G45+H45),2)</f>
        <v>0</v>
      </c>
      <c r="J45" s="179">
        <f>ROUND(F45*(N45),2)</f>
        <v>0</v>
      </c>
      <c r="K45" s="1">
        <f>ROUND(F45*(O45),2)</f>
        <v>0</v>
      </c>
      <c r="L45" s="1">
        <f>ROUND(F45*(G45),2)</f>
        <v>0</v>
      </c>
      <c r="M45" s="1">
        <f>ROUND(F45*(H45),2)</f>
        <v>0</v>
      </c>
      <c r="N45" s="1">
        <v>0</v>
      </c>
      <c r="O45" s="1"/>
      <c r="P45" s="174"/>
      <c r="Q45" s="174"/>
      <c r="R45" s="174"/>
      <c r="S45" s="161"/>
      <c r="V45" s="178"/>
      <c r="Z45">
        <v>0</v>
      </c>
    </row>
    <row r="46" spans="1:26" ht="24.95" customHeight="1" x14ac:dyDescent="0.25">
      <c r="A46" s="182"/>
      <c r="B46" s="179" t="s">
        <v>137</v>
      </c>
      <c r="C46" s="183" t="s">
        <v>151</v>
      </c>
      <c r="D46" s="179" t="s">
        <v>152</v>
      </c>
      <c r="E46" s="179" t="s">
        <v>98</v>
      </c>
      <c r="F46" s="180">
        <v>0.25</v>
      </c>
      <c r="G46" s="181">
        <v>0</v>
      </c>
      <c r="H46" s="181">
        <v>0</v>
      </c>
      <c r="I46" s="181">
        <f>ROUND(F46*(G46+H46),2)</f>
        <v>0</v>
      </c>
      <c r="J46" s="179">
        <f>ROUND(F46*(N46),2)</f>
        <v>0</v>
      </c>
      <c r="K46" s="1">
        <f>ROUND(F46*(O46),2)</f>
        <v>0</v>
      </c>
      <c r="L46" s="1">
        <f>ROUND(F46*(G46),2)</f>
        <v>0</v>
      </c>
      <c r="M46" s="1">
        <f>ROUND(F46*(H46),2)</f>
        <v>0</v>
      </c>
      <c r="N46" s="1">
        <v>0</v>
      </c>
      <c r="O46" s="1"/>
      <c r="P46" s="174"/>
      <c r="Q46" s="174"/>
      <c r="R46" s="174"/>
      <c r="S46" s="161"/>
      <c r="V46" s="178"/>
      <c r="Z46">
        <v>0</v>
      </c>
    </row>
    <row r="47" spans="1:26" ht="24.95" customHeight="1" x14ac:dyDescent="0.25">
      <c r="A47" s="182"/>
      <c r="B47" s="179" t="s">
        <v>153</v>
      </c>
      <c r="C47" s="183" t="s">
        <v>154</v>
      </c>
      <c r="D47" s="179" t="s">
        <v>155</v>
      </c>
      <c r="E47" s="179" t="s">
        <v>156</v>
      </c>
      <c r="F47" s="180">
        <v>1</v>
      </c>
      <c r="G47" s="181">
        <v>0</v>
      </c>
      <c r="H47" s="181">
        <v>0</v>
      </c>
      <c r="I47" s="181">
        <f>ROUND(F47*(G47+H47),2)</f>
        <v>0</v>
      </c>
      <c r="J47" s="179">
        <f>ROUND(F47*(N47),2)</f>
        <v>0</v>
      </c>
      <c r="K47" s="1">
        <f>ROUND(F47*(O47),2)</f>
        <v>0</v>
      </c>
      <c r="L47" s="1">
        <f>ROUND(F47*(G47),2)</f>
        <v>0</v>
      </c>
      <c r="M47" s="1">
        <f>ROUND(F47*(H47),2)</f>
        <v>0</v>
      </c>
      <c r="N47" s="1">
        <v>0</v>
      </c>
      <c r="O47" s="1"/>
      <c r="P47" s="174"/>
      <c r="Q47" s="174"/>
      <c r="R47" s="174"/>
      <c r="S47" s="161"/>
      <c r="V47" s="178"/>
      <c r="Z47">
        <v>0</v>
      </c>
    </row>
    <row r="48" spans="1:26" ht="35.1" customHeight="1" x14ac:dyDescent="0.25">
      <c r="A48" s="182"/>
      <c r="B48" s="179" t="s">
        <v>153</v>
      </c>
      <c r="C48" s="183" t="s">
        <v>157</v>
      </c>
      <c r="D48" s="179" t="s">
        <v>158</v>
      </c>
      <c r="E48" s="179" t="s">
        <v>156</v>
      </c>
      <c r="F48" s="180">
        <v>1</v>
      </c>
      <c r="G48" s="181">
        <v>0</v>
      </c>
      <c r="H48" s="181">
        <v>0</v>
      </c>
      <c r="I48" s="181">
        <f>ROUND(F48*(G48+H48),2)</f>
        <v>0</v>
      </c>
      <c r="J48" s="179">
        <f>ROUND(F48*(N48),2)</f>
        <v>0</v>
      </c>
      <c r="K48" s="1">
        <f>ROUND(F48*(O48),2)</f>
        <v>0</v>
      </c>
      <c r="L48" s="1">
        <f>ROUND(F48*(G48),2)</f>
        <v>0</v>
      </c>
      <c r="M48" s="1">
        <f>ROUND(F48*(H48),2)</f>
        <v>0</v>
      </c>
      <c r="N48" s="1">
        <v>0</v>
      </c>
      <c r="O48" s="1"/>
      <c r="P48" s="174"/>
      <c r="Q48" s="174"/>
      <c r="R48" s="174"/>
      <c r="S48" s="161"/>
      <c r="V48" s="178"/>
      <c r="Z48">
        <v>0</v>
      </c>
    </row>
    <row r="49" spans="1:26" ht="24.95" customHeight="1" x14ac:dyDescent="0.25">
      <c r="A49" s="182"/>
      <c r="B49" s="179" t="s">
        <v>159</v>
      </c>
      <c r="C49" s="183" t="s">
        <v>160</v>
      </c>
      <c r="D49" s="179" t="s">
        <v>161</v>
      </c>
      <c r="E49" s="179" t="s">
        <v>116</v>
      </c>
      <c r="F49" s="180">
        <v>1</v>
      </c>
      <c r="G49" s="181">
        <v>0</v>
      </c>
      <c r="H49" s="181">
        <v>0</v>
      </c>
      <c r="I49" s="181">
        <f>ROUND(F49*(G49+H49),2)</f>
        <v>0</v>
      </c>
      <c r="J49" s="179">
        <f>ROUND(F49*(N49),2)</f>
        <v>0</v>
      </c>
      <c r="K49" s="1">
        <f>ROUND(F49*(O49),2)</f>
        <v>0</v>
      </c>
      <c r="L49" s="1">
        <f>ROUND(F49*(G49),2)</f>
        <v>0</v>
      </c>
      <c r="M49" s="1">
        <f>ROUND(F49*(H49),2)</f>
        <v>0</v>
      </c>
      <c r="N49" s="1">
        <v>0</v>
      </c>
      <c r="O49" s="1"/>
      <c r="P49" s="174"/>
      <c r="Q49" s="174"/>
      <c r="R49" s="174"/>
      <c r="S49" s="161"/>
      <c r="V49" s="178"/>
      <c r="Z49">
        <v>0</v>
      </c>
    </row>
    <row r="50" spans="1:26" x14ac:dyDescent="0.25">
      <c r="A50" s="161"/>
      <c r="B50" s="161"/>
      <c r="C50" s="161"/>
      <c r="D50" s="161" t="s">
        <v>71</v>
      </c>
      <c r="E50" s="161"/>
      <c r="F50" s="178"/>
      <c r="G50" s="164">
        <f>ROUND((SUM(L35:L49))/1,2)</f>
        <v>0</v>
      </c>
      <c r="H50" s="164">
        <f>ROUND((SUM(M35:M49))/1,2)</f>
        <v>0</v>
      </c>
      <c r="I50" s="164">
        <f>ROUND((SUM(I35:I49))/1,2)</f>
        <v>0</v>
      </c>
      <c r="J50" s="161"/>
      <c r="K50" s="161"/>
      <c r="L50" s="161">
        <f>ROUND((SUM(L35:L49))/1,2)</f>
        <v>0</v>
      </c>
      <c r="M50" s="161">
        <f>ROUND((SUM(M35:M49))/1,2)</f>
        <v>0</v>
      </c>
      <c r="N50" s="161"/>
      <c r="O50" s="161"/>
      <c r="P50" s="184"/>
      <c r="Q50" s="161"/>
      <c r="R50" s="161"/>
      <c r="S50" s="184">
        <f>ROUND((SUM(S35:S49))/1,2)</f>
        <v>0</v>
      </c>
      <c r="T50" s="158"/>
      <c r="U50" s="158"/>
      <c r="V50" s="2">
        <f>ROUND((SUM(V35:V49))/1,2)</f>
        <v>1.47</v>
      </c>
      <c r="W50" s="158"/>
      <c r="X50" s="158"/>
      <c r="Y50" s="158"/>
      <c r="Z50" s="158"/>
    </row>
    <row r="51" spans="1:26" x14ac:dyDescent="0.25">
      <c r="A51" s="1"/>
      <c r="B51" s="1"/>
      <c r="C51" s="1"/>
      <c r="D51" s="1"/>
      <c r="E51" s="1"/>
      <c r="F51" s="174"/>
      <c r="G51" s="154"/>
      <c r="H51" s="154"/>
      <c r="I51" s="154"/>
      <c r="J51" s="1"/>
      <c r="K51" s="1"/>
      <c r="L51" s="1"/>
      <c r="M51" s="1"/>
      <c r="N51" s="1"/>
      <c r="O51" s="1"/>
      <c r="P51" s="1"/>
      <c r="Q51" s="1"/>
      <c r="R51" s="1"/>
      <c r="S51" s="1"/>
      <c r="V51" s="1"/>
    </row>
    <row r="52" spans="1:26" x14ac:dyDescent="0.25">
      <c r="A52" s="161"/>
      <c r="B52" s="161"/>
      <c r="C52" s="161"/>
      <c r="D52" s="161" t="s">
        <v>72</v>
      </c>
      <c r="E52" s="161"/>
      <c r="F52" s="178"/>
      <c r="G52" s="162"/>
      <c r="H52" s="162"/>
      <c r="I52" s="162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58"/>
      <c r="U52" s="158"/>
      <c r="V52" s="161"/>
      <c r="W52" s="158"/>
      <c r="X52" s="158"/>
      <c r="Y52" s="158"/>
      <c r="Z52" s="158"/>
    </row>
    <row r="53" spans="1:26" ht="24.95" customHeight="1" x14ac:dyDescent="0.25">
      <c r="A53" s="182"/>
      <c r="B53" s="179" t="s">
        <v>162</v>
      </c>
      <c r="C53" s="183" t="s">
        <v>163</v>
      </c>
      <c r="D53" s="179" t="s">
        <v>164</v>
      </c>
      <c r="E53" s="179" t="s">
        <v>128</v>
      </c>
      <c r="F53" s="180">
        <v>1</v>
      </c>
      <c r="G53" s="181">
        <v>0</v>
      </c>
      <c r="H53" s="181">
        <v>0</v>
      </c>
      <c r="I53" s="181">
        <f>ROUND(F53*(G53+H53),2)</f>
        <v>0</v>
      </c>
      <c r="J53" s="179">
        <f>ROUND(F53*(N53),2)</f>
        <v>0</v>
      </c>
      <c r="K53" s="1">
        <f>ROUND(F53*(O53),2)</f>
        <v>0</v>
      </c>
      <c r="L53" s="1">
        <f>ROUND(F53*(G53),2)</f>
        <v>0</v>
      </c>
      <c r="M53" s="1">
        <f>ROUND(F53*(H53),2)</f>
        <v>0</v>
      </c>
      <c r="N53" s="1">
        <v>0</v>
      </c>
      <c r="O53" s="1"/>
      <c r="P53" s="174"/>
      <c r="Q53" s="174"/>
      <c r="R53" s="174"/>
      <c r="S53" s="161"/>
      <c r="V53" s="178">
        <f>ROUND(F53*(X53),3)</f>
        <v>0.51200000000000001</v>
      </c>
      <c r="X53">
        <v>0.51195999999999997</v>
      </c>
      <c r="Z53">
        <v>0</v>
      </c>
    </row>
    <row r="54" spans="1:26" ht="24.95" customHeight="1" x14ac:dyDescent="0.25">
      <c r="A54" s="182"/>
      <c r="B54" s="179" t="s">
        <v>162</v>
      </c>
      <c r="C54" s="183" t="s">
        <v>165</v>
      </c>
      <c r="D54" s="179" t="s">
        <v>166</v>
      </c>
      <c r="E54" s="179" t="s">
        <v>128</v>
      </c>
      <c r="F54" s="180">
        <v>1</v>
      </c>
      <c r="G54" s="181">
        <v>0</v>
      </c>
      <c r="H54" s="181">
        <v>0</v>
      </c>
      <c r="I54" s="181">
        <f>ROUND(F54*(G54+H54),2)</f>
        <v>0</v>
      </c>
      <c r="J54" s="179">
        <f>ROUND(F54*(N54),2)</f>
        <v>0</v>
      </c>
      <c r="K54" s="1">
        <f>ROUND(F54*(O54),2)</f>
        <v>0</v>
      </c>
      <c r="L54" s="1">
        <f>ROUND(F54*(G54),2)</f>
        <v>0</v>
      </c>
      <c r="M54" s="1">
        <f>ROUND(F54*(H54),2)</f>
        <v>0</v>
      </c>
      <c r="N54" s="1">
        <v>0</v>
      </c>
      <c r="O54" s="1"/>
      <c r="P54" s="174"/>
      <c r="Q54" s="174"/>
      <c r="R54" s="174"/>
      <c r="S54" s="161"/>
      <c r="V54" s="178"/>
      <c r="Z54">
        <v>0</v>
      </c>
    </row>
    <row r="55" spans="1:26" ht="24.95" customHeight="1" x14ac:dyDescent="0.25">
      <c r="A55" s="182"/>
      <c r="B55" s="179" t="s">
        <v>162</v>
      </c>
      <c r="C55" s="183" t="s">
        <v>167</v>
      </c>
      <c r="D55" s="179" t="s">
        <v>168</v>
      </c>
      <c r="E55" s="179" t="s">
        <v>128</v>
      </c>
      <c r="F55" s="180">
        <v>1</v>
      </c>
      <c r="G55" s="181">
        <v>0</v>
      </c>
      <c r="H55" s="181">
        <v>0</v>
      </c>
      <c r="I55" s="181">
        <f>ROUND(F55*(G55+H55),2)</f>
        <v>0</v>
      </c>
      <c r="J55" s="179">
        <f>ROUND(F55*(N55),2)</f>
        <v>0</v>
      </c>
      <c r="K55" s="1">
        <f>ROUND(F55*(O55),2)</f>
        <v>0</v>
      </c>
      <c r="L55" s="1">
        <f>ROUND(F55*(G55),2)</f>
        <v>0</v>
      </c>
      <c r="M55" s="1">
        <f>ROUND(F55*(H55),2)</f>
        <v>0</v>
      </c>
      <c r="N55" s="1">
        <v>0</v>
      </c>
      <c r="O55" s="1"/>
      <c r="P55" s="178">
        <v>6.9999999999999994E-5</v>
      </c>
      <c r="Q55" s="174"/>
      <c r="R55" s="174">
        <v>6.9999999999999994E-5</v>
      </c>
      <c r="S55" s="161">
        <f>ROUND(F55*(P55),3)</f>
        <v>0</v>
      </c>
      <c r="V55" s="178">
        <f>ROUND(F55*(X55),3)</f>
        <v>2.1000000000000001E-2</v>
      </c>
      <c r="X55">
        <v>2.1000000000000001E-2</v>
      </c>
      <c r="Z55">
        <v>0</v>
      </c>
    </row>
    <row r="56" spans="1:26" ht="24.95" customHeight="1" x14ac:dyDescent="0.25">
      <c r="A56" s="182"/>
      <c r="B56" s="179" t="s">
        <v>162</v>
      </c>
      <c r="C56" s="183" t="s">
        <v>169</v>
      </c>
      <c r="D56" s="179" t="s">
        <v>170</v>
      </c>
      <c r="E56" s="179" t="s">
        <v>98</v>
      </c>
      <c r="F56" s="180">
        <v>0.53300000000000003</v>
      </c>
      <c r="G56" s="181">
        <v>0</v>
      </c>
      <c r="H56" s="181">
        <v>0</v>
      </c>
      <c r="I56" s="181">
        <f>ROUND(F56*(G56+H56),2)</f>
        <v>0</v>
      </c>
      <c r="J56" s="179">
        <f>ROUND(F56*(N56),2)</f>
        <v>0</v>
      </c>
      <c r="K56" s="1">
        <f>ROUND(F56*(O56),2)</f>
        <v>0</v>
      </c>
      <c r="L56" s="1">
        <f>ROUND(F56*(G56),2)</f>
        <v>0</v>
      </c>
      <c r="M56" s="1">
        <f>ROUND(F56*(H56),2)</f>
        <v>0</v>
      </c>
      <c r="N56" s="1">
        <v>0</v>
      </c>
      <c r="O56" s="1"/>
      <c r="P56" s="174"/>
      <c r="Q56" s="174"/>
      <c r="R56" s="174"/>
      <c r="S56" s="161"/>
      <c r="V56" s="178"/>
      <c r="Z56">
        <v>0</v>
      </c>
    </row>
    <row r="57" spans="1:26" ht="24.95" customHeight="1" x14ac:dyDescent="0.25">
      <c r="A57" s="182"/>
      <c r="B57" s="179" t="s">
        <v>146</v>
      </c>
      <c r="C57" s="183" t="s">
        <v>171</v>
      </c>
      <c r="D57" s="179" t="s">
        <v>172</v>
      </c>
      <c r="E57" s="179" t="s">
        <v>143</v>
      </c>
      <c r="F57" s="180">
        <v>1</v>
      </c>
      <c r="G57" s="181">
        <v>0</v>
      </c>
      <c r="H57" s="181">
        <v>0</v>
      </c>
      <c r="I57" s="181">
        <f>ROUND(F57*(G57+H57),2)</f>
        <v>0</v>
      </c>
      <c r="J57" s="179">
        <f>ROUND(F57*(N57),2)</f>
        <v>0</v>
      </c>
      <c r="K57" s="1">
        <f>ROUND(F57*(O57),2)</f>
        <v>0</v>
      </c>
      <c r="L57" s="1">
        <f>ROUND(F57*(G57),2)</f>
        <v>0</v>
      </c>
      <c r="M57" s="1">
        <f>ROUND(F57*(H57),2)</f>
        <v>0</v>
      </c>
      <c r="N57" s="1">
        <v>0</v>
      </c>
      <c r="O57" s="1"/>
      <c r="P57" s="174"/>
      <c r="Q57" s="174"/>
      <c r="R57" s="174"/>
      <c r="S57" s="161"/>
      <c r="V57" s="178"/>
      <c r="Z57">
        <v>0</v>
      </c>
    </row>
    <row r="58" spans="1:26" ht="24.95" customHeight="1" x14ac:dyDescent="0.25">
      <c r="A58" s="182"/>
      <c r="B58" s="179" t="s">
        <v>146</v>
      </c>
      <c r="C58" s="183" t="s">
        <v>173</v>
      </c>
      <c r="D58" s="179" t="s">
        <v>174</v>
      </c>
      <c r="E58" s="179" t="s">
        <v>143</v>
      </c>
      <c r="F58" s="180">
        <v>1</v>
      </c>
      <c r="G58" s="181">
        <v>0</v>
      </c>
      <c r="H58" s="181">
        <v>0</v>
      </c>
      <c r="I58" s="181">
        <f>ROUND(F58*(G58+H58),2)</f>
        <v>0</v>
      </c>
      <c r="J58" s="179">
        <f>ROUND(F58*(N58),2)</f>
        <v>0</v>
      </c>
      <c r="K58" s="1">
        <f>ROUND(F58*(O58),2)</f>
        <v>0</v>
      </c>
      <c r="L58" s="1">
        <f>ROUND(F58*(G58),2)</f>
        <v>0</v>
      </c>
      <c r="M58" s="1">
        <f>ROUND(F58*(H58),2)</f>
        <v>0</v>
      </c>
      <c r="N58" s="1">
        <v>0</v>
      </c>
      <c r="O58" s="1"/>
      <c r="P58" s="174"/>
      <c r="Q58" s="174"/>
      <c r="R58" s="174"/>
      <c r="S58" s="161"/>
      <c r="V58" s="178"/>
      <c r="Z58">
        <v>0</v>
      </c>
    </row>
    <row r="59" spans="1:26" ht="24.95" customHeight="1" x14ac:dyDescent="0.25">
      <c r="A59" s="182"/>
      <c r="B59" s="179" t="s">
        <v>107</v>
      </c>
      <c r="C59" s="183" t="s">
        <v>175</v>
      </c>
      <c r="D59" s="179" t="s">
        <v>176</v>
      </c>
      <c r="E59" s="179" t="s">
        <v>143</v>
      </c>
      <c r="F59" s="180">
        <v>1</v>
      </c>
      <c r="G59" s="181">
        <v>0</v>
      </c>
      <c r="H59" s="181">
        <v>0</v>
      </c>
      <c r="I59" s="181">
        <f>ROUND(F59*(G59+H59),2)</f>
        <v>0</v>
      </c>
      <c r="J59" s="179">
        <f>ROUND(F59*(N59),2)</f>
        <v>0</v>
      </c>
      <c r="K59" s="1">
        <f>ROUND(F59*(O59),2)</f>
        <v>0</v>
      </c>
      <c r="L59" s="1">
        <f>ROUND(F59*(G59),2)</f>
        <v>0</v>
      </c>
      <c r="M59" s="1">
        <f>ROUND(F59*(H59),2)</f>
        <v>0</v>
      </c>
      <c r="N59" s="1">
        <v>0</v>
      </c>
      <c r="O59" s="1"/>
      <c r="P59" s="174"/>
      <c r="Q59" s="174"/>
      <c r="R59" s="174"/>
      <c r="S59" s="161"/>
      <c r="V59" s="178"/>
      <c r="Z59">
        <v>0</v>
      </c>
    </row>
    <row r="60" spans="1:26" ht="24.95" customHeight="1" x14ac:dyDescent="0.25">
      <c r="A60" s="182"/>
      <c r="B60" s="179" t="s">
        <v>107</v>
      </c>
      <c r="C60" s="183" t="s">
        <v>177</v>
      </c>
      <c r="D60" s="179" t="s">
        <v>178</v>
      </c>
      <c r="E60" s="179" t="s">
        <v>143</v>
      </c>
      <c r="F60" s="180">
        <v>1</v>
      </c>
      <c r="G60" s="181">
        <v>0</v>
      </c>
      <c r="H60" s="181">
        <v>0</v>
      </c>
      <c r="I60" s="181">
        <f>ROUND(F60*(G60+H60),2)</f>
        <v>0</v>
      </c>
      <c r="J60" s="179">
        <f>ROUND(F60*(N60),2)</f>
        <v>0</v>
      </c>
      <c r="K60" s="1">
        <f>ROUND(F60*(O60),2)</f>
        <v>0</v>
      </c>
      <c r="L60" s="1">
        <f>ROUND(F60*(G60),2)</f>
        <v>0</v>
      </c>
      <c r="M60" s="1">
        <f>ROUND(F60*(H60),2)</f>
        <v>0</v>
      </c>
      <c r="N60" s="1">
        <v>0</v>
      </c>
      <c r="O60" s="1"/>
      <c r="P60" s="174"/>
      <c r="Q60" s="174"/>
      <c r="R60" s="174"/>
      <c r="S60" s="161"/>
      <c r="V60" s="178"/>
      <c r="Z60">
        <v>0</v>
      </c>
    </row>
    <row r="61" spans="1:26" ht="24.95" customHeight="1" x14ac:dyDescent="0.25">
      <c r="A61" s="182"/>
      <c r="B61" s="179" t="s">
        <v>107</v>
      </c>
      <c r="C61" s="183" t="s">
        <v>179</v>
      </c>
      <c r="D61" s="179" t="s">
        <v>180</v>
      </c>
      <c r="E61" s="179" t="s">
        <v>143</v>
      </c>
      <c r="F61" s="180">
        <v>1</v>
      </c>
      <c r="G61" s="181">
        <v>0</v>
      </c>
      <c r="H61" s="181">
        <v>0</v>
      </c>
      <c r="I61" s="181">
        <f>ROUND(F61*(G61+H61),2)</f>
        <v>0</v>
      </c>
      <c r="J61" s="179">
        <f>ROUND(F61*(N61),2)</f>
        <v>0</v>
      </c>
      <c r="K61" s="1">
        <f>ROUND(F61*(O61),2)</f>
        <v>0</v>
      </c>
      <c r="L61" s="1">
        <f>ROUND(F61*(G61),2)</f>
        <v>0</v>
      </c>
      <c r="M61" s="1">
        <f>ROUND(F61*(H61),2)</f>
        <v>0</v>
      </c>
      <c r="N61" s="1">
        <v>0</v>
      </c>
      <c r="O61" s="1"/>
      <c r="P61" s="174"/>
      <c r="Q61" s="174"/>
      <c r="R61" s="174"/>
      <c r="S61" s="161"/>
      <c r="V61" s="178"/>
      <c r="Z61">
        <v>0</v>
      </c>
    </row>
    <row r="62" spans="1:26" ht="24.95" customHeight="1" x14ac:dyDescent="0.25">
      <c r="A62" s="182"/>
      <c r="B62" s="179" t="s">
        <v>107</v>
      </c>
      <c r="C62" s="183" t="s">
        <v>181</v>
      </c>
      <c r="D62" s="179" t="s">
        <v>182</v>
      </c>
      <c r="E62" s="179" t="s">
        <v>143</v>
      </c>
      <c r="F62" s="180">
        <v>1</v>
      </c>
      <c r="G62" s="181">
        <v>0</v>
      </c>
      <c r="H62" s="181">
        <v>0</v>
      </c>
      <c r="I62" s="181">
        <f>ROUND(F62*(G62+H62),2)</f>
        <v>0</v>
      </c>
      <c r="J62" s="179">
        <f>ROUND(F62*(N62),2)</f>
        <v>0</v>
      </c>
      <c r="K62" s="1">
        <f>ROUND(F62*(O62),2)</f>
        <v>0</v>
      </c>
      <c r="L62" s="1">
        <f>ROUND(F62*(G62),2)</f>
        <v>0</v>
      </c>
      <c r="M62" s="1">
        <f>ROUND(F62*(H62),2)</f>
        <v>0</v>
      </c>
      <c r="N62" s="1">
        <v>0</v>
      </c>
      <c r="O62" s="1"/>
      <c r="P62" s="174"/>
      <c r="Q62" s="174"/>
      <c r="R62" s="174"/>
      <c r="S62" s="161"/>
      <c r="V62" s="178"/>
      <c r="Z62">
        <v>0</v>
      </c>
    </row>
    <row r="63" spans="1:26" ht="24.95" customHeight="1" x14ac:dyDescent="0.25">
      <c r="A63" s="182"/>
      <c r="B63" s="179" t="s">
        <v>146</v>
      </c>
      <c r="C63" s="183" t="s">
        <v>183</v>
      </c>
      <c r="D63" s="179" t="s">
        <v>184</v>
      </c>
      <c r="E63" s="179" t="s">
        <v>143</v>
      </c>
      <c r="F63" s="180">
        <v>1</v>
      </c>
      <c r="G63" s="181">
        <v>0</v>
      </c>
      <c r="H63" s="181">
        <v>0</v>
      </c>
      <c r="I63" s="181">
        <f>ROUND(F63*(G63+H63),2)</f>
        <v>0</v>
      </c>
      <c r="J63" s="179">
        <f>ROUND(F63*(N63),2)</f>
        <v>0</v>
      </c>
      <c r="K63" s="1">
        <f>ROUND(F63*(O63),2)</f>
        <v>0</v>
      </c>
      <c r="L63" s="1">
        <f>ROUND(F63*(G63),2)</f>
        <v>0</v>
      </c>
      <c r="M63" s="1">
        <f>ROUND(F63*(H63),2)</f>
        <v>0</v>
      </c>
      <c r="N63" s="1">
        <v>0</v>
      </c>
      <c r="O63" s="1"/>
      <c r="P63" s="174"/>
      <c r="Q63" s="174"/>
      <c r="R63" s="174"/>
      <c r="S63" s="161"/>
      <c r="V63" s="178"/>
      <c r="Z63">
        <v>0</v>
      </c>
    </row>
    <row r="64" spans="1:26" ht="24.95" customHeight="1" x14ac:dyDescent="0.25">
      <c r="A64" s="182"/>
      <c r="B64" s="179" t="s">
        <v>140</v>
      </c>
      <c r="C64" s="183" t="s">
        <v>185</v>
      </c>
      <c r="D64" s="179" t="s">
        <v>186</v>
      </c>
      <c r="E64" s="179" t="s">
        <v>143</v>
      </c>
      <c r="F64" s="180">
        <v>1</v>
      </c>
      <c r="G64" s="181">
        <v>0</v>
      </c>
      <c r="H64" s="181">
        <v>0</v>
      </c>
      <c r="I64" s="181">
        <f>ROUND(F64*(G64+H64),2)</f>
        <v>0</v>
      </c>
      <c r="J64" s="179">
        <f>ROUND(F64*(N64),2)</f>
        <v>0</v>
      </c>
      <c r="K64" s="1">
        <f>ROUND(F64*(O64),2)</f>
        <v>0</v>
      </c>
      <c r="L64" s="1">
        <f>ROUND(F64*(G64),2)</f>
        <v>0</v>
      </c>
      <c r="M64" s="1">
        <f>ROUND(F64*(H64),2)</f>
        <v>0</v>
      </c>
      <c r="N64" s="1">
        <v>0</v>
      </c>
      <c r="O64" s="1"/>
      <c r="P64" s="174"/>
      <c r="Q64" s="174"/>
      <c r="R64" s="174"/>
      <c r="S64" s="161"/>
      <c r="V64" s="178"/>
      <c r="Z64">
        <v>0</v>
      </c>
    </row>
    <row r="65" spans="1:26" ht="24.95" customHeight="1" x14ac:dyDescent="0.25">
      <c r="A65" s="182"/>
      <c r="B65" s="179" t="s">
        <v>140</v>
      </c>
      <c r="C65" s="183" t="s">
        <v>187</v>
      </c>
      <c r="D65" s="179" t="s">
        <v>188</v>
      </c>
      <c r="E65" s="179" t="s">
        <v>143</v>
      </c>
      <c r="F65" s="180">
        <v>1</v>
      </c>
      <c r="G65" s="181">
        <v>0</v>
      </c>
      <c r="H65" s="181">
        <v>0</v>
      </c>
      <c r="I65" s="181">
        <f>ROUND(F65*(G65+H65),2)</f>
        <v>0</v>
      </c>
      <c r="J65" s="179">
        <f>ROUND(F65*(N65),2)</f>
        <v>0</v>
      </c>
      <c r="K65" s="1">
        <f>ROUND(F65*(O65),2)</f>
        <v>0</v>
      </c>
      <c r="L65" s="1">
        <f>ROUND(F65*(G65),2)</f>
        <v>0</v>
      </c>
      <c r="M65" s="1">
        <f>ROUND(F65*(H65),2)</f>
        <v>0</v>
      </c>
      <c r="N65" s="1">
        <v>0</v>
      </c>
      <c r="O65" s="1"/>
      <c r="P65" s="174"/>
      <c r="Q65" s="174"/>
      <c r="R65" s="174"/>
      <c r="S65" s="161"/>
      <c r="V65" s="178"/>
      <c r="Z65">
        <v>0</v>
      </c>
    </row>
    <row r="66" spans="1:26" ht="24.95" customHeight="1" x14ac:dyDescent="0.25">
      <c r="A66" s="182"/>
      <c r="B66" s="179" t="s">
        <v>189</v>
      </c>
      <c r="C66" s="183" t="s">
        <v>190</v>
      </c>
      <c r="D66" s="179" t="s">
        <v>191</v>
      </c>
      <c r="E66" s="179" t="s">
        <v>128</v>
      </c>
      <c r="F66" s="180">
        <v>1</v>
      </c>
      <c r="G66" s="181">
        <v>0</v>
      </c>
      <c r="H66" s="181">
        <v>0</v>
      </c>
      <c r="I66" s="181">
        <f>ROUND(F66*(G66+H66),2)</f>
        <v>0</v>
      </c>
      <c r="J66" s="179">
        <f>ROUND(F66*(N66),2)</f>
        <v>0</v>
      </c>
      <c r="K66" s="1">
        <f>ROUND(F66*(O66),2)</f>
        <v>0</v>
      </c>
      <c r="L66" s="1">
        <f>ROUND(F66*(G66),2)</f>
        <v>0</v>
      </c>
      <c r="M66" s="1">
        <f>ROUND(F66*(H66),2)</f>
        <v>0</v>
      </c>
      <c r="N66" s="1">
        <v>0</v>
      </c>
      <c r="O66" s="1"/>
      <c r="P66" s="178">
        <v>3.8000000000000002E-4</v>
      </c>
      <c r="Q66" s="174"/>
      <c r="R66" s="174">
        <v>3.8000000000000002E-4</v>
      </c>
      <c r="S66" s="161">
        <f>ROUND(F66*(P66),3)</f>
        <v>0</v>
      </c>
      <c r="V66" s="178"/>
      <c r="Z66">
        <v>0</v>
      </c>
    </row>
    <row r="67" spans="1:26" ht="24.95" customHeight="1" x14ac:dyDescent="0.25">
      <c r="A67" s="182"/>
      <c r="B67" s="179" t="s">
        <v>189</v>
      </c>
      <c r="C67" s="183" t="s">
        <v>192</v>
      </c>
      <c r="D67" s="179" t="s">
        <v>193</v>
      </c>
      <c r="E67" s="179" t="s">
        <v>116</v>
      </c>
      <c r="F67" s="180">
        <v>1</v>
      </c>
      <c r="G67" s="181">
        <v>0</v>
      </c>
      <c r="H67" s="181">
        <v>0</v>
      </c>
      <c r="I67" s="181">
        <f>ROUND(F67*(G67+H67),2)</f>
        <v>0</v>
      </c>
      <c r="J67" s="179">
        <f>ROUND(F67*(N67),2)</f>
        <v>0</v>
      </c>
      <c r="K67" s="1">
        <f>ROUND(F67*(O67),2)</f>
        <v>0</v>
      </c>
      <c r="L67" s="1">
        <f>ROUND(F67*(G67),2)</f>
        <v>0</v>
      </c>
      <c r="M67" s="1">
        <f>ROUND(F67*(H67),2)</f>
        <v>0</v>
      </c>
      <c r="N67" s="1">
        <v>0</v>
      </c>
      <c r="O67" s="1"/>
      <c r="P67" s="178">
        <v>1.0819999999999996E-2</v>
      </c>
      <c r="Q67" s="174"/>
      <c r="R67" s="174">
        <v>1.0819999999999996E-2</v>
      </c>
      <c r="S67" s="161">
        <f>ROUND(F67*(P67),3)</f>
        <v>1.0999999999999999E-2</v>
      </c>
      <c r="V67" s="178"/>
      <c r="Z67">
        <v>0</v>
      </c>
    </row>
    <row r="68" spans="1:26" ht="24.95" customHeight="1" x14ac:dyDescent="0.25">
      <c r="A68" s="182"/>
      <c r="B68" s="179" t="s">
        <v>189</v>
      </c>
      <c r="C68" s="183" t="s">
        <v>194</v>
      </c>
      <c r="D68" s="179" t="s">
        <v>195</v>
      </c>
      <c r="E68" s="179" t="s">
        <v>116</v>
      </c>
      <c r="F68" s="180">
        <v>1</v>
      </c>
      <c r="G68" s="181">
        <v>0</v>
      </c>
      <c r="H68" s="181">
        <v>0</v>
      </c>
      <c r="I68" s="181">
        <f>ROUND(F68*(G68+H68),2)</f>
        <v>0</v>
      </c>
      <c r="J68" s="179">
        <f>ROUND(F68*(N68),2)</f>
        <v>0</v>
      </c>
      <c r="K68" s="1">
        <f>ROUND(F68*(O68),2)</f>
        <v>0</v>
      </c>
      <c r="L68" s="1">
        <f>ROUND(F68*(G68),2)</f>
        <v>0</v>
      </c>
      <c r="M68" s="1">
        <f>ROUND(F68*(H68),2)</f>
        <v>0</v>
      </c>
      <c r="N68" s="1">
        <v>0</v>
      </c>
      <c r="O68" s="1"/>
      <c r="P68" s="178">
        <v>3.6549999999999999E-2</v>
      </c>
      <c r="Q68" s="174"/>
      <c r="R68" s="174">
        <v>3.6549999999999999E-2</v>
      </c>
      <c r="S68" s="161">
        <f>ROUND(F68*(P68),3)</f>
        <v>3.6999999999999998E-2</v>
      </c>
      <c r="V68" s="178"/>
      <c r="Z68">
        <v>0</v>
      </c>
    </row>
    <row r="69" spans="1:26" ht="24.95" customHeight="1" x14ac:dyDescent="0.25">
      <c r="A69" s="182"/>
      <c r="B69" s="179" t="s">
        <v>189</v>
      </c>
      <c r="C69" s="183" t="s">
        <v>196</v>
      </c>
      <c r="D69" s="179" t="s">
        <v>197</v>
      </c>
      <c r="E69" s="179" t="s">
        <v>116</v>
      </c>
      <c r="F69" s="180">
        <v>1</v>
      </c>
      <c r="G69" s="181">
        <v>0</v>
      </c>
      <c r="H69" s="181">
        <v>0</v>
      </c>
      <c r="I69" s="181">
        <f>ROUND(F69*(G69+H69),2)</f>
        <v>0</v>
      </c>
      <c r="J69" s="179">
        <f>ROUND(F69*(N69),2)</f>
        <v>0</v>
      </c>
      <c r="K69" s="1">
        <f>ROUND(F69*(O69),2)</f>
        <v>0</v>
      </c>
      <c r="L69" s="1">
        <f>ROUND(F69*(G69),2)</f>
        <v>0</v>
      </c>
      <c r="M69" s="1">
        <f>ROUND(F69*(H69),2)</f>
        <v>0</v>
      </c>
      <c r="N69" s="1">
        <v>0</v>
      </c>
      <c r="O69" s="1"/>
      <c r="P69" s="178">
        <v>2.5000000000000001E-3</v>
      </c>
      <c r="Q69" s="174"/>
      <c r="R69" s="174">
        <v>2.5000000000000001E-3</v>
      </c>
      <c r="S69" s="161">
        <f>ROUND(F69*(P69),3)</f>
        <v>3.0000000000000001E-3</v>
      </c>
      <c r="V69" s="178"/>
      <c r="Z69">
        <v>0</v>
      </c>
    </row>
    <row r="70" spans="1:26" ht="24.95" customHeight="1" x14ac:dyDescent="0.25">
      <c r="A70" s="182"/>
      <c r="B70" s="179" t="s">
        <v>189</v>
      </c>
      <c r="C70" s="183" t="s">
        <v>198</v>
      </c>
      <c r="D70" s="179" t="s">
        <v>199</v>
      </c>
      <c r="E70" s="179" t="s">
        <v>116</v>
      </c>
      <c r="F70" s="180">
        <v>1</v>
      </c>
      <c r="G70" s="181">
        <v>0</v>
      </c>
      <c r="H70" s="181">
        <v>0</v>
      </c>
      <c r="I70" s="181">
        <f>ROUND(F70*(G70+H70),2)</f>
        <v>0</v>
      </c>
      <c r="J70" s="179">
        <f>ROUND(F70*(N70),2)</f>
        <v>0</v>
      </c>
      <c r="K70" s="1">
        <f>ROUND(F70*(O70),2)</f>
        <v>0</v>
      </c>
      <c r="L70" s="1">
        <f>ROUND(F70*(G70),2)</f>
        <v>0</v>
      </c>
      <c r="M70" s="1">
        <f>ROUND(F70*(H70),2)</f>
        <v>0</v>
      </c>
      <c r="N70" s="1">
        <v>0</v>
      </c>
      <c r="O70" s="1"/>
      <c r="P70" s="178">
        <v>5.9999999999999993E-3</v>
      </c>
      <c r="Q70" s="174"/>
      <c r="R70" s="174">
        <v>5.9999999999999993E-3</v>
      </c>
      <c r="S70" s="161">
        <f>ROUND(F70*(P70),3)</f>
        <v>6.0000000000000001E-3</v>
      </c>
      <c r="V70" s="178"/>
      <c r="Z70">
        <v>0</v>
      </c>
    </row>
    <row r="71" spans="1:26" ht="24.95" customHeight="1" x14ac:dyDescent="0.25">
      <c r="A71" s="182"/>
      <c r="B71" s="179" t="s">
        <v>189</v>
      </c>
      <c r="C71" s="183" t="s">
        <v>200</v>
      </c>
      <c r="D71" s="179" t="s">
        <v>201</v>
      </c>
      <c r="E71" s="179" t="s">
        <v>116</v>
      </c>
      <c r="F71" s="180">
        <v>1</v>
      </c>
      <c r="G71" s="181">
        <v>0</v>
      </c>
      <c r="H71" s="181">
        <v>0</v>
      </c>
      <c r="I71" s="181">
        <f>ROUND(F71*(G71+H71),2)</f>
        <v>0</v>
      </c>
      <c r="J71" s="179">
        <f>ROUND(F71*(N71),2)</f>
        <v>0</v>
      </c>
      <c r="K71" s="1">
        <f>ROUND(F71*(O71),2)</f>
        <v>0</v>
      </c>
      <c r="L71" s="1">
        <f>ROUND(F71*(G71),2)</f>
        <v>0</v>
      </c>
      <c r="M71" s="1">
        <f>ROUND(F71*(H71),2)</f>
        <v>0</v>
      </c>
      <c r="N71" s="1">
        <v>0</v>
      </c>
      <c r="O71" s="1"/>
      <c r="P71" s="174"/>
      <c r="Q71" s="174"/>
      <c r="R71" s="174"/>
      <c r="S71" s="161"/>
      <c r="V71" s="178"/>
      <c r="Z71">
        <v>0</v>
      </c>
    </row>
    <row r="72" spans="1:26" ht="24.95" customHeight="1" x14ac:dyDescent="0.25">
      <c r="A72" s="182"/>
      <c r="B72" s="179" t="s">
        <v>189</v>
      </c>
      <c r="C72" s="183" t="s">
        <v>202</v>
      </c>
      <c r="D72" s="179" t="s">
        <v>203</v>
      </c>
      <c r="E72" s="179" t="s">
        <v>116</v>
      </c>
      <c r="F72" s="180">
        <v>1</v>
      </c>
      <c r="G72" s="181">
        <v>0</v>
      </c>
      <c r="H72" s="181">
        <v>0</v>
      </c>
      <c r="I72" s="181">
        <f>ROUND(F72*(G72+H72),2)</f>
        <v>0</v>
      </c>
      <c r="J72" s="179">
        <f>ROUND(F72*(N72),2)</f>
        <v>0</v>
      </c>
      <c r="K72" s="1">
        <f>ROUND(F72*(O72),2)</f>
        <v>0</v>
      </c>
      <c r="L72" s="1">
        <f>ROUND(F72*(G72),2)</f>
        <v>0</v>
      </c>
      <c r="M72" s="1">
        <f>ROUND(F72*(H72),2)</f>
        <v>0</v>
      </c>
      <c r="N72" s="1">
        <v>0</v>
      </c>
      <c r="O72" s="1"/>
      <c r="P72" s="178">
        <v>7.1000000000000002E-4</v>
      </c>
      <c r="Q72" s="174"/>
      <c r="R72" s="174">
        <v>7.1000000000000002E-4</v>
      </c>
      <c r="S72" s="161">
        <f>ROUND(F72*(P72),3)</f>
        <v>1E-3</v>
      </c>
      <c r="V72" s="178"/>
      <c r="Z72">
        <v>0</v>
      </c>
    </row>
    <row r="73" spans="1:26" ht="24.95" customHeight="1" x14ac:dyDescent="0.25">
      <c r="A73" s="182"/>
      <c r="B73" s="179" t="s">
        <v>189</v>
      </c>
      <c r="C73" s="183" t="s">
        <v>204</v>
      </c>
      <c r="D73" s="179" t="s">
        <v>205</v>
      </c>
      <c r="E73" s="179" t="s">
        <v>116</v>
      </c>
      <c r="F73" s="180">
        <v>1</v>
      </c>
      <c r="G73" s="181">
        <v>0</v>
      </c>
      <c r="H73" s="181">
        <v>0</v>
      </c>
      <c r="I73" s="181">
        <f>ROUND(F73*(G73+H73),2)</f>
        <v>0</v>
      </c>
      <c r="J73" s="179">
        <f>ROUND(F73*(N73),2)</f>
        <v>0</v>
      </c>
      <c r="K73" s="1">
        <f>ROUND(F73*(O73),2)</f>
        <v>0</v>
      </c>
      <c r="L73" s="1">
        <f>ROUND(F73*(G73),2)</f>
        <v>0</v>
      </c>
      <c r="M73" s="1">
        <f>ROUND(F73*(H73),2)</f>
        <v>0</v>
      </c>
      <c r="N73" s="1">
        <v>0</v>
      </c>
      <c r="O73" s="1"/>
      <c r="P73" s="178">
        <v>6.0000000000000002E-5</v>
      </c>
      <c r="Q73" s="174"/>
      <c r="R73" s="174">
        <v>6.0000000000000002E-5</v>
      </c>
      <c r="S73" s="161">
        <f>ROUND(F73*(P73),3)</f>
        <v>0</v>
      </c>
      <c r="V73" s="178"/>
      <c r="Z73">
        <v>0</v>
      </c>
    </row>
    <row r="74" spans="1:26" ht="24.95" customHeight="1" x14ac:dyDescent="0.25">
      <c r="A74" s="182"/>
      <c r="B74" s="179" t="s">
        <v>189</v>
      </c>
      <c r="C74" s="183" t="s">
        <v>206</v>
      </c>
      <c r="D74" s="179" t="s">
        <v>207</v>
      </c>
      <c r="E74" s="179" t="s">
        <v>98</v>
      </c>
      <c r="F74" s="180">
        <v>6.1169999999999995E-2</v>
      </c>
      <c r="G74" s="181">
        <v>0</v>
      </c>
      <c r="H74" s="181">
        <v>0</v>
      </c>
      <c r="I74" s="181">
        <f>ROUND(F74*(G74+H74),2)</f>
        <v>0</v>
      </c>
      <c r="J74" s="179">
        <f>ROUND(F74*(N74),2)</f>
        <v>0</v>
      </c>
      <c r="K74" s="1">
        <f>ROUND(F74*(O74),2)</f>
        <v>0</v>
      </c>
      <c r="L74" s="1">
        <f>ROUND(F74*(G74),2)</f>
        <v>0</v>
      </c>
      <c r="M74" s="1">
        <f>ROUND(F74*(H74),2)</f>
        <v>0</v>
      </c>
      <c r="N74" s="1">
        <v>0</v>
      </c>
      <c r="O74" s="1"/>
      <c r="P74" s="174"/>
      <c r="Q74" s="174"/>
      <c r="R74" s="174"/>
      <c r="S74" s="161"/>
      <c r="V74" s="178"/>
      <c r="Z74">
        <v>0</v>
      </c>
    </row>
    <row r="75" spans="1:26" ht="24.95" customHeight="1" x14ac:dyDescent="0.25">
      <c r="A75" s="182"/>
      <c r="B75" s="179" t="s">
        <v>189</v>
      </c>
      <c r="C75" s="183" t="s">
        <v>208</v>
      </c>
      <c r="D75" s="179" t="s">
        <v>209</v>
      </c>
      <c r="E75" s="179" t="s">
        <v>116</v>
      </c>
      <c r="F75" s="180">
        <v>1</v>
      </c>
      <c r="G75" s="181">
        <v>0</v>
      </c>
      <c r="H75" s="181">
        <v>0</v>
      </c>
      <c r="I75" s="181">
        <f>ROUND(F75*(G75+H75),2)</f>
        <v>0</v>
      </c>
      <c r="J75" s="179">
        <f>ROUND(F75*(N75),2)</f>
        <v>0</v>
      </c>
      <c r="K75" s="1">
        <f>ROUND(F75*(O75),2)</f>
        <v>0</v>
      </c>
      <c r="L75" s="1">
        <f>ROUND(F75*(G75),2)</f>
        <v>0</v>
      </c>
      <c r="M75" s="1">
        <f>ROUND(F75*(H75),2)</f>
        <v>0</v>
      </c>
      <c r="N75" s="1">
        <v>0</v>
      </c>
      <c r="O75" s="1"/>
      <c r="P75" s="178">
        <v>4.0800000000000003E-3</v>
      </c>
      <c r="Q75" s="174"/>
      <c r="R75" s="174">
        <v>4.0800000000000003E-3</v>
      </c>
      <c r="S75" s="161">
        <f>ROUND(F75*(P75),3)</f>
        <v>4.0000000000000001E-3</v>
      </c>
      <c r="V75" s="178"/>
      <c r="Z75">
        <v>0</v>
      </c>
    </row>
    <row r="76" spans="1:26" x14ac:dyDescent="0.25">
      <c r="A76" s="161"/>
      <c r="B76" s="161"/>
      <c r="C76" s="161"/>
      <c r="D76" s="161" t="s">
        <v>72</v>
      </c>
      <c r="E76" s="161"/>
      <c r="F76" s="178"/>
      <c r="G76" s="164">
        <f>ROUND((SUM(L52:L75))/1,2)</f>
        <v>0</v>
      </c>
      <c r="H76" s="164">
        <f>ROUND((SUM(M52:M75))/1,2)</f>
        <v>0</v>
      </c>
      <c r="I76" s="164">
        <f>ROUND((SUM(I52:I75))/1,2)</f>
        <v>0</v>
      </c>
      <c r="J76" s="161"/>
      <c r="K76" s="161"/>
      <c r="L76" s="161">
        <f>ROUND((SUM(L52:L75))/1,2)</f>
        <v>0</v>
      </c>
      <c r="M76" s="161">
        <f>ROUND((SUM(M52:M75))/1,2)</f>
        <v>0</v>
      </c>
      <c r="N76" s="161"/>
      <c r="O76" s="161"/>
      <c r="P76" s="184"/>
      <c r="Q76" s="161"/>
      <c r="R76" s="161"/>
      <c r="S76" s="184">
        <f>ROUND((SUM(S52:S75))/1,2)</f>
        <v>0.06</v>
      </c>
      <c r="T76" s="158"/>
      <c r="U76" s="158"/>
      <c r="V76" s="2">
        <f>ROUND((SUM(V52:V75))/1,2)</f>
        <v>0.53</v>
      </c>
      <c r="W76" s="158"/>
      <c r="X76" s="158"/>
      <c r="Y76" s="158"/>
      <c r="Z76" s="158"/>
    </row>
    <row r="77" spans="1:26" x14ac:dyDescent="0.25">
      <c r="A77" s="1"/>
      <c r="B77" s="1"/>
      <c r="C77" s="1"/>
      <c r="D77" s="1"/>
      <c r="E77" s="1"/>
      <c r="F77" s="174"/>
      <c r="G77" s="154"/>
      <c r="H77" s="154"/>
      <c r="I77" s="154"/>
      <c r="J77" s="1"/>
      <c r="K77" s="1"/>
      <c r="L77" s="1"/>
      <c r="M77" s="1"/>
      <c r="N77" s="1"/>
      <c r="O77" s="1"/>
      <c r="P77" s="1"/>
      <c r="Q77" s="1"/>
      <c r="R77" s="1"/>
      <c r="S77" s="1"/>
      <c r="V77" s="1"/>
    </row>
    <row r="78" spans="1:26" x14ac:dyDescent="0.25">
      <c r="A78" s="161"/>
      <c r="B78" s="161"/>
      <c r="C78" s="161"/>
      <c r="D78" s="161" t="s">
        <v>73</v>
      </c>
      <c r="E78" s="161"/>
      <c r="F78" s="178"/>
      <c r="G78" s="162"/>
      <c r="H78" s="162"/>
      <c r="I78" s="162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58"/>
      <c r="U78" s="158"/>
      <c r="V78" s="161"/>
      <c r="W78" s="158"/>
      <c r="X78" s="158"/>
      <c r="Y78" s="158"/>
      <c r="Z78" s="158"/>
    </row>
    <row r="79" spans="1:26" ht="24.95" customHeight="1" x14ac:dyDescent="0.25">
      <c r="A79" s="182"/>
      <c r="B79" s="179" t="s">
        <v>210</v>
      </c>
      <c r="C79" s="183" t="s">
        <v>211</v>
      </c>
      <c r="D79" s="179" t="s">
        <v>212</v>
      </c>
      <c r="E79" s="179" t="s">
        <v>104</v>
      </c>
      <c r="F79" s="180">
        <v>50</v>
      </c>
      <c r="G79" s="181">
        <v>0</v>
      </c>
      <c r="H79" s="181">
        <v>0</v>
      </c>
      <c r="I79" s="181">
        <f>ROUND(F79*(G79+H79),2)</f>
        <v>0</v>
      </c>
      <c r="J79" s="179">
        <f>ROUND(F79*(N79),2)</f>
        <v>0</v>
      </c>
      <c r="K79" s="1">
        <f>ROUND(F79*(O79),2)</f>
        <v>0</v>
      </c>
      <c r="L79" s="1">
        <f>ROUND(F79*(G79),2)</f>
        <v>0</v>
      </c>
      <c r="M79" s="1">
        <f>ROUND(F79*(H79),2)</f>
        <v>0</v>
      </c>
      <c r="N79" s="1">
        <v>0</v>
      </c>
      <c r="O79" s="1"/>
      <c r="P79" s="178">
        <v>5.0000000000000002E-5</v>
      </c>
      <c r="Q79" s="174"/>
      <c r="R79" s="174">
        <v>5.0000000000000002E-5</v>
      </c>
      <c r="S79" s="161">
        <f>ROUND(F79*(P79),3)</f>
        <v>3.0000000000000001E-3</v>
      </c>
      <c r="V79" s="178">
        <f>ROUND(F79*(X79),3)</f>
        <v>0.23699999999999999</v>
      </c>
      <c r="X79">
        <v>4.7299999999999998E-3</v>
      </c>
      <c r="Z79">
        <v>0</v>
      </c>
    </row>
    <row r="80" spans="1:26" ht="24.95" customHeight="1" x14ac:dyDescent="0.25">
      <c r="A80" s="182"/>
      <c r="B80" s="179" t="s">
        <v>210</v>
      </c>
      <c r="C80" s="183" t="s">
        <v>213</v>
      </c>
      <c r="D80" s="179" t="s">
        <v>214</v>
      </c>
      <c r="E80" s="179" t="s">
        <v>98</v>
      </c>
      <c r="F80" s="180">
        <v>0.23699999999999999</v>
      </c>
      <c r="G80" s="181">
        <v>0</v>
      </c>
      <c r="H80" s="181">
        <v>0</v>
      </c>
      <c r="I80" s="181">
        <f>ROUND(F80*(G80+H80),2)</f>
        <v>0</v>
      </c>
      <c r="J80" s="179">
        <f>ROUND(F80*(N80),2)</f>
        <v>0</v>
      </c>
      <c r="K80" s="1">
        <f>ROUND(F80*(O80),2)</f>
        <v>0</v>
      </c>
      <c r="L80" s="1">
        <f>ROUND(F80*(G80),2)</f>
        <v>0</v>
      </c>
      <c r="M80" s="1">
        <f>ROUND(F80*(H80),2)</f>
        <v>0</v>
      </c>
      <c r="N80" s="1">
        <v>0</v>
      </c>
      <c r="O80" s="1"/>
      <c r="P80" s="174"/>
      <c r="Q80" s="174"/>
      <c r="R80" s="174"/>
      <c r="S80" s="161"/>
      <c r="V80" s="178"/>
      <c r="Z80">
        <v>0</v>
      </c>
    </row>
    <row r="81" spans="1:26" ht="24.95" customHeight="1" x14ac:dyDescent="0.25">
      <c r="A81" s="182"/>
      <c r="B81" s="179" t="s">
        <v>153</v>
      </c>
      <c r="C81" s="183" t="s">
        <v>215</v>
      </c>
      <c r="D81" s="179" t="s">
        <v>216</v>
      </c>
      <c r="E81" s="179" t="s">
        <v>104</v>
      </c>
      <c r="F81" s="180">
        <v>1</v>
      </c>
      <c r="G81" s="181">
        <v>0</v>
      </c>
      <c r="H81" s="181">
        <v>0</v>
      </c>
      <c r="I81" s="181">
        <f>ROUND(F81*(G81+H81),2)</f>
        <v>0</v>
      </c>
      <c r="J81" s="179">
        <f>ROUND(F81*(N81),2)</f>
        <v>0</v>
      </c>
      <c r="K81" s="1">
        <f>ROUND(F81*(O81),2)</f>
        <v>0</v>
      </c>
      <c r="L81" s="1">
        <f>ROUND(F81*(G81),2)</f>
        <v>0</v>
      </c>
      <c r="M81" s="1">
        <f>ROUND(F81*(H81),2)</f>
        <v>0</v>
      </c>
      <c r="N81" s="1">
        <v>0</v>
      </c>
      <c r="O81" s="1"/>
      <c r="P81" s="178">
        <v>1.8200000000000002E-3</v>
      </c>
      <c r="Q81" s="174"/>
      <c r="R81" s="174">
        <v>1.8200000000000002E-3</v>
      </c>
      <c r="S81" s="161">
        <f>ROUND(F81*(P81),3)</f>
        <v>2E-3</v>
      </c>
      <c r="V81" s="178"/>
      <c r="Z81">
        <v>0</v>
      </c>
    </row>
    <row r="82" spans="1:26" ht="24.95" customHeight="1" x14ac:dyDescent="0.25">
      <c r="A82" s="182"/>
      <c r="B82" s="179" t="s">
        <v>153</v>
      </c>
      <c r="C82" s="183" t="s">
        <v>217</v>
      </c>
      <c r="D82" s="179" t="s">
        <v>218</v>
      </c>
      <c r="E82" s="179" t="s">
        <v>104</v>
      </c>
      <c r="F82" s="180">
        <v>1</v>
      </c>
      <c r="G82" s="181">
        <v>0</v>
      </c>
      <c r="H82" s="181">
        <v>0</v>
      </c>
      <c r="I82" s="181">
        <f>ROUND(F82*(G82+H82),2)</f>
        <v>0</v>
      </c>
      <c r="J82" s="179">
        <f>ROUND(F82*(N82),2)</f>
        <v>0</v>
      </c>
      <c r="K82" s="1">
        <f>ROUND(F82*(O82),2)</f>
        <v>0</v>
      </c>
      <c r="L82" s="1">
        <f>ROUND(F82*(G82),2)</f>
        <v>0</v>
      </c>
      <c r="M82" s="1">
        <f>ROUND(F82*(H82),2)</f>
        <v>0</v>
      </c>
      <c r="N82" s="1">
        <v>0</v>
      </c>
      <c r="O82" s="1"/>
      <c r="P82" s="178">
        <v>2.3500000000000001E-3</v>
      </c>
      <c r="Q82" s="174"/>
      <c r="R82" s="174">
        <v>2.3500000000000001E-3</v>
      </c>
      <c r="S82" s="161">
        <f>ROUND(F82*(P82),3)</f>
        <v>2E-3</v>
      </c>
      <c r="V82" s="178"/>
      <c r="Z82">
        <v>0</v>
      </c>
    </row>
    <row r="83" spans="1:26" ht="24.95" customHeight="1" x14ac:dyDescent="0.25">
      <c r="A83" s="182"/>
      <c r="B83" s="179" t="s">
        <v>153</v>
      </c>
      <c r="C83" s="183" t="s">
        <v>219</v>
      </c>
      <c r="D83" s="179" t="s">
        <v>220</v>
      </c>
      <c r="E83" s="179" t="s">
        <v>104</v>
      </c>
      <c r="F83" s="180">
        <v>2.5</v>
      </c>
      <c r="G83" s="181">
        <v>0</v>
      </c>
      <c r="H83" s="181">
        <v>0</v>
      </c>
      <c r="I83" s="181">
        <f>ROUND(F83*(G83+H83),2)</f>
        <v>0</v>
      </c>
      <c r="J83" s="179">
        <f>ROUND(F83*(N83),2)</f>
        <v>0</v>
      </c>
      <c r="K83" s="1">
        <f>ROUND(F83*(O83),2)</f>
        <v>0</v>
      </c>
      <c r="L83" s="1">
        <f>ROUND(F83*(G83),2)</f>
        <v>0</v>
      </c>
      <c r="M83" s="1">
        <f>ROUND(F83*(H83),2)</f>
        <v>0</v>
      </c>
      <c r="N83" s="1">
        <v>0</v>
      </c>
      <c r="O83" s="1"/>
      <c r="P83" s="178">
        <v>3.5500000000000002E-3</v>
      </c>
      <c r="Q83" s="174"/>
      <c r="R83" s="174">
        <v>3.5500000000000002E-3</v>
      </c>
      <c r="S83" s="161">
        <f>ROUND(F83*(P83),3)</f>
        <v>8.9999999999999993E-3</v>
      </c>
      <c r="V83" s="178"/>
      <c r="Z83">
        <v>0</v>
      </c>
    </row>
    <row r="84" spans="1:26" ht="24.95" customHeight="1" x14ac:dyDescent="0.25">
      <c r="A84" s="182"/>
      <c r="B84" s="179" t="s">
        <v>153</v>
      </c>
      <c r="C84" s="183" t="s">
        <v>221</v>
      </c>
      <c r="D84" s="179" t="s">
        <v>222</v>
      </c>
      <c r="E84" s="179" t="s">
        <v>104</v>
      </c>
      <c r="F84" s="180">
        <v>20</v>
      </c>
      <c r="G84" s="181">
        <v>0</v>
      </c>
      <c r="H84" s="181">
        <v>0</v>
      </c>
      <c r="I84" s="181">
        <f>ROUND(F84*(G84+H84),2)</f>
        <v>0</v>
      </c>
      <c r="J84" s="179">
        <f>ROUND(F84*(N84),2)</f>
        <v>0</v>
      </c>
      <c r="K84" s="1">
        <f>ROUND(F84*(O84),2)</f>
        <v>0</v>
      </c>
      <c r="L84" s="1">
        <f>ROUND(F84*(G84),2)</f>
        <v>0</v>
      </c>
      <c r="M84" s="1">
        <f>ROUND(F84*(H84),2)</f>
        <v>0</v>
      </c>
      <c r="N84" s="1">
        <v>0</v>
      </c>
      <c r="O84" s="1"/>
      <c r="P84" s="178">
        <v>4.64E-3</v>
      </c>
      <c r="Q84" s="174"/>
      <c r="R84" s="174">
        <v>4.64E-3</v>
      </c>
      <c r="S84" s="161">
        <f>ROUND(F84*(P84),3)</f>
        <v>9.2999999999999999E-2</v>
      </c>
      <c r="V84" s="178"/>
      <c r="Z84">
        <v>0</v>
      </c>
    </row>
    <row r="85" spans="1:26" ht="24.95" customHeight="1" x14ac:dyDescent="0.25">
      <c r="A85" s="182"/>
      <c r="B85" s="179" t="s">
        <v>153</v>
      </c>
      <c r="C85" s="183" t="s">
        <v>223</v>
      </c>
      <c r="D85" s="179" t="s">
        <v>224</v>
      </c>
      <c r="E85" s="179" t="s">
        <v>104</v>
      </c>
      <c r="F85" s="180">
        <v>5</v>
      </c>
      <c r="G85" s="181">
        <v>0</v>
      </c>
      <c r="H85" s="181">
        <v>0</v>
      </c>
      <c r="I85" s="181">
        <f>ROUND(F85*(G85+H85),2)</f>
        <v>0</v>
      </c>
      <c r="J85" s="179">
        <f>ROUND(F85*(N85),2)</f>
        <v>0</v>
      </c>
      <c r="K85" s="1">
        <f>ROUND(F85*(O85),2)</f>
        <v>0</v>
      </c>
      <c r="L85" s="1">
        <f>ROUND(F85*(G85),2)</f>
        <v>0</v>
      </c>
      <c r="M85" s="1">
        <f>ROUND(F85*(H85),2)</f>
        <v>0</v>
      </c>
      <c r="N85" s="1">
        <v>0</v>
      </c>
      <c r="O85" s="1"/>
      <c r="P85" s="178">
        <v>5.5099999999999993E-3</v>
      </c>
      <c r="Q85" s="174"/>
      <c r="R85" s="174">
        <v>5.5099999999999993E-3</v>
      </c>
      <c r="S85" s="161">
        <f>ROUND(F85*(P85),3)</f>
        <v>2.8000000000000001E-2</v>
      </c>
      <c r="V85" s="178"/>
      <c r="Z85">
        <v>0</v>
      </c>
    </row>
    <row r="86" spans="1:26" ht="24.95" customHeight="1" x14ac:dyDescent="0.25">
      <c r="A86" s="182"/>
      <c r="B86" s="179" t="s">
        <v>153</v>
      </c>
      <c r="C86" s="183" t="s">
        <v>225</v>
      </c>
      <c r="D86" s="179" t="s">
        <v>226</v>
      </c>
      <c r="E86" s="179" t="s">
        <v>98</v>
      </c>
      <c r="F86" s="180">
        <v>0.13589499999999999</v>
      </c>
      <c r="G86" s="181">
        <v>0</v>
      </c>
      <c r="H86" s="181">
        <v>0</v>
      </c>
      <c r="I86" s="181">
        <f>ROUND(F86*(G86+H86),2)</f>
        <v>0</v>
      </c>
      <c r="J86" s="179">
        <f>ROUND(F86*(N86),2)</f>
        <v>0</v>
      </c>
      <c r="K86" s="1">
        <f>ROUND(F86*(O86),2)</f>
        <v>0</v>
      </c>
      <c r="L86" s="1">
        <f>ROUND(F86*(G86),2)</f>
        <v>0</v>
      </c>
      <c r="M86" s="1">
        <f>ROUND(F86*(H86),2)</f>
        <v>0</v>
      </c>
      <c r="N86" s="1">
        <v>0</v>
      </c>
      <c r="O86" s="1"/>
      <c r="P86" s="174"/>
      <c r="Q86" s="174"/>
      <c r="R86" s="174"/>
      <c r="S86" s="161"/>
      <c r="V86" s="178"/>
      <c r="Z86">
        <v>0</v>
      </c>
    </row>
    <row r="87" spans="1:26" x14ac:dyDescent="0.25">
      <c r="A87" s="161"/>
      <c r="B87" s="161"/>
      <c r="C87" s="161"/>
      <c r="D87" s="161" t="s">
        <v>73</v>
      </c>
      <c r="E87" s="161"/>
      <c r="F87" s="178"/>
      <c r="G87" s="164">
        <f>ROUND((SUM(L78:L86))/1,2)</f>
        <v>0</v>
      </c>
      <c r="H87" s="164">
        <f>ROUND((SUM(M78:M86))/1,2)</f>
        <v>0</v>
      </c>
      <c r="I87" s="164">
        <f>ROUND((SUM(I78:I86))/1,2)</f>
        <v>0</v>
      </c>
      <c r="J87" s="161"/>
      <c r="K87" s="161"/>
      <c r="L87" s="161">
        <f>ROUND((SUM(L78:L86))/1,2)</f>
        <v>0</v>
      </c>
      <c r="M87" s="161">
        <f>ROUND((SUM(M78:M86))/1,2)</f>
        <v>0</v>
      </c>
      <c r="N87" s="161"/>
      <c r="O87" s="161"/>
      <c r="P87" s="184"/>
      <c r="Q87" s="161"/>
      <c r="R87" s="161"/>
      <c r="S87" s="184">
        <f>ROUND((SUM(S78:S86))/1,2)</f>
        <v>0.14000000000000001</v>
      </c>
      <c r="T87" s="158"/>
      <c r="U87" s="158"/>
      <c r="V87" s="2">
        <f>ROUND((SUM(V78:V86))/1,2)</f>
        <v>0.24</v>
      </c>
      <c r="W87" s="158"/>
      <c r="X87" s="158"/>
      <c r="Y87" s="158"/>
      <c r="Z87" s="158"/>
    </row>
    <row r="88" spans="1:26" x14ac:dyDescent="0.25">
      <c r="A88" s="1"/>
      <c r="B88" s="1"/>
      <c r="C88" s="1"/>
      <c r="D88" s="1"/>
      <c r="E88" s="1"/>
      <c r="F88" s="174"/>
      <c r="G88" s="154"/>
      <c r="H88" s="154"/>
      <c r="I88" s="154"/>
      <c r="J88" s="1"/>
      <c r="K88" s="1"/>
      <c r="L88" s="1"/>
      <c r="M88" s="1"/>
      <c r="N88" s="1"/>
      <c r="O88" s="1"/>
      <c r="P88" s="1"/>
      <c r="Q88" s="1"/>
      <c r="R88" s="1"/>
      <c r="S88" s="1"/>
      <c r="V88" s="1"/>
    </row>
    <row r="89" spans="1:26" x14ac:dyDescent="0.25">
      <c r="A89" s="161"/>
      <c r="B89" s="161"/>
      <c r="C89" s="161"/>
      <c r="D89" s="161" t="s">
        <v>74</v>
      </c>
      <c r="E89" s="161"/>
      <c r="F89" s="178"/>
      <c r="G89" s="162"/>
      <c r="H89" s="162"/>
      <c r="I89" s="162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58"/>
      <c r="U89" s="158"/>
      <c r="V89" s="161"/>
      <c r="W89" s="158"/>
      <c r="X89" s="158"/>
      <c r="Y89" s="158"/>
      <c r="Z89" s="158"/>
    </row>
    <row r="90" spans="1:26" ht="24.95" customHeight="1" x14ac:dyDescent="0.25">
      <c r="A90" s="182"/>
      <c r="B90" s="179" t="s">
        <v>227</v>
      </c>
      <c r="C90" s="183" t="s">
        <v>228</v>
      </c>
      <c r="D90" s="179" t="s">
        <v>229</v>
      </c>
      <c r="E90" s="179" t="s">
        <v>128</v>
      </c>
      <c r="F90" s="180">
        <v>10</v>
      </c>
      <c r="G90" s="181">
        <v>0</v>
      </c>
      <c r="H90" s="181">
        <v>0</v>
      </c>
      <c r="I90" s="181">
        <f>ROUND(F90*(G90+H90),2)</f>
        <v>0</v>
      </c>
      <c r="J90" s="179">
        <f>ROUND(F90*(N90),2)</f>
        <v>0</v>
      </c>
      <c r="K90" s="1">
        <f>ROUND(F90*(O90),2)</f>
        <v>0</v>
      </c>
      <c r="L90" s="1">
        <f>ROUND(F90*(G90),2)</f>
        <v>0</v>
      </c>
      <c r="M90" s="1">
        <f>ROUND(F90*(H90),2)</f>
        <v>0</v>
      </c>
      <c r="N90" s="1">
        <v>0</v>
      </c>
      <c r="O90" s="1"/>
      <c r="P90" s="178">
        <v>2.0999999999999998E-4</v>
      </c>
      <c r="Q90" s="174"/>
      <c r="R90" s="174">
        <v>2.0999999999999998E-4</v>
      </c>
      <c r="S90" s="161">
        <f>ROUND(F90*(P90),3)</f>
        <v>2E-3</v>
      </c>
      <c r="V90" s="178">
        <f>ROUND(F90*(X90),3)</f>
        <v>3.5000000000000003E-2</v>
      </c>
      <c r="X90">
        <v>3.5000000000000001E-3</v>
      </c>
      <c r="Z90">
        <v>0</v>
      </c>
    </row>
    <row r="91" spans="1:26" ht="24.95" customHeight="1" x14ac:dyDescent="0.25">
      <c r="A91" s="182"/>
      <c r="B91" s="179" t="s">
        <v>227</v>
      </c>
      <c r="C91" s="183" t="s">
        <v>230</v>
      </c>
      <c r="D91" s="179" t="s">
        <v>231</v>
      </c>
      <c r="E91" s="179" t="s">
        <v>128</v>
      </c>
      <c r="F91" s="180">
        <v>1</v>
      </c>
      <c r="G91" s="181">
        <v>0</v>
      </c>
      <c r="H91" s="181">
        <v>0</v>
      </c>
      <c r="I91" s="181">
        <f>ROUND(F91*(G91+H91),2)</f>
        <v>0</v>
      </c>
      <c r="J91" s="179">
        <f>ROUND(F91*(N91),2)</f>
        <v>0</v>
      </c>
      <c r="K91" s="1">
        <f>ROUND(F91*(O91),2)</f>
        <v>0</v>
      </c>
      <c r="L91" s="1">
        <f>ROUND(F91*(G91),2)</f>
        <v>0</v>
      </c>
      <c r="M91" s="1">
        <f>ROUND(F91*(H91),2)</f>
        <v>0</v>
      </c>
      <c r="N91" s="1">
        <v>0</v>
      </c>
      <c r="O91" s="1"/>
      <c r="P91" s="178">
        <v>3.0000000000000003E-4</v>
      </c>
      <c r="Q91" s="174"/>
      <c r="R91" s="174">
        <v>3.0000000000000003E-4</v>
      </c>
      <c r="S91" s="161">
        <f>ROUND(F91*(P91),3)</f>
        <v>0</v>
      </c>
      <c r="V91" s="178">
        <f>ROUND(F91*(X91),3)</f>
        <v>4.0000000000000001E-3</v>
      </c>
      <c r="X91">
        <v>4.3600000000000002E-3</v>
      </c>
      <c r="Z91">
        <v>0</v>
      </c>
    </row>
    <row r="92" spans="1:26" ht="24.95" customHeight="1" x14ac:dyDescent="0.25">
      <c r="A92" s="182"/>
      <c r="B92" s="179" t="s">
        <v>227</v>
      </c>
      <c r="C92" s="183" t="s">
        <v>232</v>
      </c>
      <c r="D92" s="179" t="s">
        <v>233</v>
      </c>
      <c r="E92" s="179" t="s">
        <v>128</v>
      </c>
      <c r="F92" s="180">
        <v>2</v>
      </c>
      <c r="G92" s="181">
        <v>0</v>
      </c>
      <c r="H92" s="181">
        <v>0</v>
      </c>
      <c r="I92" s="181">
        <f>ROUND(F92*(G92+H92),2)</f>
        <v>0</v>
      </c>
      <c r="J92" s="179">
        <f>ROUND(F92*(N92),2)</f>
        <v>0</v>
      </c>
      <c r="K92" s="1">
        <f>ROUND(F92*(O92),2)</f>
        <v>0</v>
      </c>
      <c r="L92" s="1">
        <f>ROUND(F92*(G92),2)</f>
        <v>0</v>
      </c>
      <c r="M92" s="1">
        <f>ROUND(F92*(H92),2)</f>
        <v>0</v>
      </c>
      <c r="N92" s="1">
        <v>0</v>
      </c>
      <c r="O92" s="1"/>
      <c r="P92" s="178">
        <v>1.0000000000000001E-5</v>
      </c>
      <c r="Q92" s="174"/>
      <c r="R92" s="174">
        <v>1.0000000000000001E-5</v>
      </c>
      <c r="S92" s="161">
        <f>ROUND(F92*(P92),3)</f>
        <v>0</v>
      </c>
      <c r="V92" s="178">
        <f>ROUND(F92*(X92),3)</f>
        <v>8.9999999999999993E-3</v>
      </c>
      <c r="X92">
        <v>4.3400000000000001E-3</v>
      </c>
      <c r="Z92">
        <v>0</v>
      </c>
    </row>
    <row r="93" spans="1:26" ht="24.95" customHeight="1" x14ac:dyDescent="0.25">
      <c r="A93" s="182"/>
      <c r="B93" s="179" t="s">
        <v>227</v>
      </c>
      <c r="C93" s="183" t="s">
        <v>234</v>
      </c>
      <c r="D93" s="179" t="s">
        <v>235</v>
      </c>
      <c r="E93" s="179" t="s">
        <v>98</v>
      </c>
      <c r="F93" s="180">
        <v>4.8000000000000001E-2</v>
      </c>
      <c r="G93" s="181">
        <v>0</v>
      </c>
      <c r="H93" s="181">
        <v>0</v>
      </c>
      <c r="I93" s="181">
        <f>ROUND(F93*(G93+H93),2)</f>
        <v>0</v>
      </c>
      <c r="J93" s="179">
        <f>ROUND(F93*(N93),2)</f>
        <v>0</v>
      </c>
      <c r="K93" s="1">
        <f>ROUND(F93*(O93),2)</f>
        <v>0</v>
      </c>
      <c r="L93" s="1">
        <f>ROUND(F93*(G93),2)</f>
        <v>0</v>
      </c>
      <c r="M93" s="1">
        <f>ROUND(F93*(H93),2)</f>
        <v>0</v>
      </c>
      <c r="N93" s="1">
        <v>0</v>
      </c>
      <c r="O93" s="1"/>
      <c r="P93" s="174"/>
      <c r="Q93" s="174"/>
      <c r="R93" s="174"/>
      <c r="S93" s="161"/>
      <c r="V93" s="178"/>
      <c r="Z93">
        <v>0</v>
      </c>
    </row>
    <row r="94" spans="1:26" ht="24.95" customHeight="1" x14ac:dyDescent="0.25">
      <c r="A94" s="182"/>
      <c r="B94" s="179" t="s">
        <v>236</v>
      </c>
      <c r="C94" s="183" t="s">
        <v>237</v>
      </c>
      <c r="D94" s="179" t="s">
        <v>238</v>
      </c>
      <c r="E94" s="179" t="s">
        <v>128</v>
      </c>
      <c r="F94" s="180">
        <v>2</v>
      </c>
      <c r="G94" s="181">
        <v>0</v>
      </c>
      <c r="H94" s="181">
        <v>0</v>
      </c>
      <c r="I94" s="181">
        <f>ROUND(F94*(G94+H94),2)</f>
        <v>0</v>
      </c>
      <c r="J94" s="179">
        <f>ROUND(F94*(N94),2)</f>
        <v>0</v>
      </c>
      <c r="K94" s="1">
        <f>ROUND(F94*(O94),2)</f>
        <v>0</v>
      </c>
      <c r="L94" s="1">
        <f>ROUND(F94*(G94),2)</f>
        <v>0</v>
      </c>
      <c r="M94" s="1">
        <f>ROUND(F94*(H94),2)</f>
        <v>0</v>
      </c>
      <c r="N94" s="1">
        <v>0</v>
      </c>
      <c r="O94" s="1"/>
      <c r="P94" s="178">
        <v>3.0000000000000004E-5</v>
      </c>
      <c r="Q94" s="174"/>
      <c r="R94" s="174">
        <v>3.0000000000000004E-5</v>
      </c>
      <c r="S94" s="161">
        <f>ROUND(F94*(P94),3)</f>
        <v>0</v>
      </c>
      <c r="V94" s="178"/>
      <c r="Z94">
        <v>0</v>
      </c>
    </row>
    <row r="95" spans="1:26" ht="24.95" customHeight="1" x14ac:dyDescent="0.25">
      <c r="A95" s="182"/>
      <c r="B95" s="179" t="s">
        <v>236</v>
      </c>
      <c r="C95" s="183" t="s">
        <v>239</v>
      </c>
      <c r="D95" s="179" t="s">
        <v>240</v>
      </c>
      <c r="E95" s="179" t="s">
        <v>128</v>
      </c>
      <c r="F95" s="180">
        <v>5</v>
      </c>
      <c r="G95" s="181">
        <v>0</v>
      </c>
      <c r="H95" s="181">
        <v>0</v>
      </c>
      <c r="I95" s="181">
        <f>ROUND(F95*(G95+H95),2)</f>
        <v>0</v>
      </c>
      <c r="J95" s="179">
        <f>ROUND(F95*(N95),2)</f>
        <v>0</v>
      </c>
      <c r="K95" s="1">
        <f>ROUND(F95*(O95),2)</f>
        <v>0</v>
      </c>
      <c r="L95" s="1">
        <f>ROUND(F95*(G95),2)</f>
        <v>0</v>
      </c>
      <c r="M95" s="1">
        <f>ROUND(F95*(H95),2)</f>
        <v>0</v>
      </c>
      <c r="N95" s="1">
        <v>0</v>
      </c>
      <c r="O95" s="1"/>
      <c r="P95" s="178">
        <v>3.0000000000000004E-5</v>
      </c>
      <c r="Q95" s="174"/>
      <c r="R95" s="174">
        <v>3.0000000000000004E-5</v>
      </c>
      <c r="S95" s="161">
        <f>ROUND(F95*(P95),3)</f>
        <v>0</v>
      </c>
      <c r="V95" s="178"/>
      <c r="Z95">
        <v>0</v>
      </c>
    </row>
    <row r="96" spans="1:26" ht="24.95" customHeight="1" x14ac:dyDescent="0.25">
      <c r="A96" s="182"/>
      <c r="B96" s="179" t="s">
        <v>236</v>
      </c>
      <c r="C96" s="183" t="s">
        <v>241</v>
      </c>
      <c r="D96" s="179" t="s">
        <v>242</v>
      </c>
      <c r="E96" s="179" t="s">
        <v>128</v>
      </c>
      <c r="F96" s="180">
        <v>1</v>
      </c>
      <c r="G96" s="181">
        <v>0</v>
      </c>
      <c r="H96" s="181">
        <v>0</v>
      </c>
      <c r="I96" s="181">
        <f>ROUND(F96*(G96+H96),2)</f>
        <v>0</v>
      </c>
      <c r="J96" s="179">
        <f>ROUND(F96*(N96),2)</f>
        <v>0</v>
      </c>
      <c r="K96" s="1">
        <f>ROUND(F96*(O96),2)</f>
        <v>0</v>
      </c>
      <c r="L96" s="1">
        <f>ROUND(F96*(G96),2)</f>
        <v>0</v>
      </c>
      <c r="M96" s="1">
        <f>ROUND(F96*(H96),2)</f>
        <v>0</v>
      </c>
      <c r="N96" s="1">
        <v>0</v>
      </c>
      <c r="O96" s="1"/>
      <c r="P96" s="178">
        <v>2.5900000000000003E-3</v>
      </c>
      <c r="Q96" s="174"/>
      <c r="R96" s="174">
        <v>2.5900000000000003E-3</v>
      </c>
      <c r="S96" s="161">
        <f>ROUND(F96*(P96),3)</f>
        <v>3.0000000000000001E-3</v>
      </c>
      <c r="V96" s="178"/>
      <c r="Z96">
        <v>0</v>
      </c>
    </row>
    <row r="97" spans="1:26" ht="24.95" customHeight="1" x14ac:dyDescent="0.25">
      <c r="A97" s="182"/>
      <c r="B97" s="179" t="s">
        <v>140</v>
      </c>
      <c r="C97" s="183" t="s">
        <v>243</v>
      </c>
      <c r="D97" s="179" t="s">
        <v>244</v>
      </c>
      <c r="E97" s="179" t="s">
        <v>245</v>
      </c>
      <c r="F97" s="180">
        <v>1</v>
      </c>
      <c r="G97" s="181">
        <v>0</v>
      </c>
      <c r="H97" s="181">
        <v>0</v>
      </c>
      <c r="I97" s="181">
        <f>ROUND(F97*(G97+H97),2)</f>
        <v>0</v>
      </c>
      <c r="J97" s="179">
        <f>ROUND(F97*(N97),2)</f>
        <v>0</v>
      </c>
      <c r="K97" s="1">
        <f>ROUND(F97*(O97),2)</f>
        <v>0</v>
      </c>
      <c r="L97" s="1">
        <f>ROUND(F97*(G97),2)</f>
        <v>0</v>
      </c>
      <c r="M97" s="1">
        <f>ROUND(F97*(H97),2)</f>
        <v>0</v>
      </c>
      <c r="N97" s="1">
        <v>0</v>
      </c>
      <c r="O97" s="1"/>
      <c r="P97" s="178">
        <v>7.6E-3</v>
      </c>
      <c r="Q97" s="174"/>
      <c r="R97" s="174">
        <v>7.6E-3</v>
      </c>
      <c r="S97" s="161">
        <f>ROUND(F97*(P97),3)</f>
        <v>8.0000000000000002E-3</v>
      </c>
      <c r="V97" s="178"/>
      <c r="Z97">
        <v>0</v>
      </c>
    </row>
    <row r="98" spans="1:26" ht="24.95" customHeight="1" x14ac:dyDescent="0.25">
      <c r="A98" s="182"/>
      <c r="B98" s="179" t="s">
        <v>146</v>
      </c>
      <c r="C98" s="183" t="s">
        <v>246</v>
      </c>
      <c r="D98" s="179" t="s">
        <v>247</v>
      </c>
      <c r="E98" s="179" t="s">
        <v>128</v>
      </c>
      <c r="F98" s="180">
        <v>2</v>
      </c>
      <c r="G98" s="181">
        <v>0</v>
      </c>
      <c r="H98" s="181">
        <v>0</v>
      </c>
      <c r="I98" s="181">
        <f>ROUND(F98*(G98+H98),2)</f>
        <v>0</v>
      </c>
      <c r="J98" s="179">
        <f>ROUND(F98*(N98),2)</f>
        <v>0</v>
      </c>
      <c r="K98" s="1">
        <f>ROUND(F98*(O98),2)</f>
        <v>0</v>
      </c>
      <c r="L98" s="1">
        <f>ROUND(F98*(G98),2)</f>
        <v>0</v>
      </c>
      <c r="M98" s="1">
        <f>ROUND(F98*(H98),2)</f>
        <v>0</v>
      </c>
      <c r="N98" s="1">
        <v>0</v>
      </c>
      <c r="O98" s="1"/>
      <c r="P98" s="178">
        <v>2.0000000000000001E-4</v>
      </c>
      <c r="Q98" s="174"/>
      <c r="R98" s="174">
        <v>2.0000000000000001E-4</v>
      </c>
      <c r="S98" s="161">
        <f>ROUND(F98*(P98),3)</f>
        <v>0</v>
      </c>
      <c r="V98" s="178"/>
      <c r="Z98">
        <v>0</v>
      </c>
    </row>
    <row r="99" spans="1:26" ht="24.95" customHeight="1" x14ac:dyDescent="0.25">
      <c r="A99" s="182"/>
      <c r="B99" s="179" t="s">
        <v>146</v>
      </c>
      <c r="C99" s="183" t="s">
        <v>248</v>
      </c>
      <c r="D99" s="179" t="s">
        <v>249</v>
      </c>
      <c r="E99" s="179" t="s">
        <v>128</v>
      </c>
      <c r="F99" s="180">
        <v>2</v>
      </c>
      <c r="G99" s="181">
        <v>0</v>
      </c>
      <c r="H99" s="181">
        <v>0</v>
      </c>
      <c r="I99" s="181">
        <f>ROUND(F99*(G99+H99),2)</f>
        <v>0</v>
      </c>
      <c r="J99" s="179">
        <f>ROUND(F99*(N99),2)</f>
        <v>0</v>
      </c>
      <c r="K99" s="1">
        <f>ROUND(F99*(O99),2)</f>
        <v>0</v>
      </c>
      <c r="L99" s="1">
        <f>ROUND(F99*(G99),2)</f>
        <v>0</v>
      </c>
      <c r="M99" s="1">
        <f>ROUND(F99*(H99),2)</f>
        <v>0</v>
      </c>
      <c r="N99" s="1">
        <v>0</v>
      </c>
      <c r="O99" s="1"/>
      <c r="P99" s="178">
        <v>2.9999999999999997E-4</v>
      </c>
      <c r="Q99" s="174"/>
      <c r="R99" s="174">
        <v>2.9999999999999997E-4</v>
      </c>
      <c r="S99" s="161">
        <f>ROUND(F99*(P99),3)</f>
        <v>1E-3</v>
      </c>
      <c r="V99" s="178"/>
      <c r="Z99">
        <v>0</v>
      </c>
    </row>
    <row r="100" spans="1:26" ht="24.95" customHeight="1" x14ac:dyDescent="0.25">
      <c r="A100" s="182"/>
      <c r="B100" s="179" t="s">
        <v>146</v>
      </c>
      <c r="C100" s="183" t="s">
        <v>250</v>
      </c>
      <c r="D100" s="179" t="s">
        <v>251</v>
      </c>
      <c r="E100" s="179" t="s">
        <v>128</v>
      </c>
      <c r="F100" s="180">
        <v>2</v>
      </c>
      <c r="G100" s="181">
        <v>0</v>
      </c>
      <c r="H100" s="181">
        <v>0</v>
      </c>
      <c r="I100" s="181">
        <f>ROUND(F100*(G100+H100),2)</f>
        <v>0</v>
      </c>
      <c r="J100" s="179">
        <f>ROUND(F100*(N100),2)</f>
        <v>0</v>
      </c>
      <c r="K100" s="1">
        <f>ROUND(F100*(O100),2)</f>
        <v>0</v>
      </c>
      <c r="L100" s="1">
        <f>ROUND(F100*(G100),2)</f>
        <v>0</v>
      </c>
      <c r="M100" s="1">
        <f>ROUND(F100*(H100),2)</f>
        <v>0</v>
      </c>
      <c r="N100" s="1">
        <v>0</v>
      </c>
      <c r="O100" s="1"/>
      <c r="P100" s="178">
        <v>2.9999999999999997E-4</v>
      </c>
      <c r="Q100" s="174"/>
      <c r="R100" s="174">
        <v>2.9999999999999997E-4</v>
      </c>
      <c r="S100" s="161">
        <f>ROUND(F100*(P100),3)</f>
        <v>1E-3</v>
      </c>
      <c r="V100" s="178"/>
      <c r="Z100">
        <v>0</v>
      </c>
    </row>
    <row r="101" spans="1:26" ht="24.95" customHeight="1" x14ac:dyDescent="0.25">
      <c r="A101" s="182"/>
      <c r="B101" s="179" t="s">
        <v>236</v>
      </c>
      <c r="C101" s="183" t="s">
        <v>252</v>
      </c>
      <c r="D101" s="179" t="s">
        <v>253</v>
      </c>
      <c r="E101" s="179" t="s">
        <v>98</v>
      </c>
      <c r="F101" s="180">
        <v>1.4420000000000001E-2</v>
      </c>
      <c r="G101" s="181">
        <v>0</v>
      </c>
      <c r="H101" s="181">
        <v>0</v>
      </c>
      <c r="I101" s="181">
        <f>ROUND(F101*(G101+H101),2)</f>
        <v>0</v>
      </c>
      <c r="J101" s="179">
        <f>ROUND(F101*(N101),2)</f>
        <v>0</v>
      </c>
      <c r="K101" s="1">
        <f>ROUND(F101*(O101),2)</f>
        <v>0</v>
      </c>
      <c r="L101" s="1">
        <f>ROUND(F101*(G101),2)</f>
        <v>0</v>
      </c>
      <c r="M101" s="1">
        <f>ROUND(F101*(H101),2)</f>
        <v>0</v>
      </c>
      <c r="N101" s="1">
        <v>0</v>
      </c>
      <c r="O101" s="1"/>
      <c r="P101" s="174"/>
      <c r="Q101" s="174"/>
      <c r="R101" s="174"/>
      <c r="S101" s="161"/>
      <c r="V101" s="178"/>
      <c r="Z101">
        <v>0</v>
      </c>
    </row>
    <row r="102" spans="1:26" x14ac:dyDescent="0.25">
      <c r="A102" s="161"/>
      <c r="B102" s="161"/>
      <c r="C102" s="161"/>
      <c r="D102" s="161" t="s">
        <v>74</v>
      </c>
      <c r="E102" s="161"/>
      <c r="F102" s="178"/>
      <c r="G102" s="164">
        <f>ROUND((SUM(L89:L101))/1,2)</f>
        <v>0</v>
      </c>
      <c r="H102" s="164">
        <f>ROUND((SUM(M89:M101))/1,2)</f>
        <v>0</v>
      </c>
      <c r="I102" s="164">
        <f>ROUND((SUM(I89:I101))/1,2)</f>
        <v>0</v>
      </c>
      <c r="J102" s="161"/>
      <c r="K102" s="161"/>
      <c r="L102" s="161">
        <f>ROUND((SUM(L89:L101))/1,2)</f>
        <v>0</v>
      </c>
      <c r="M102" s="161">
        <f>ROUND((SUM(M89:M101))/1,2)</f>
        <v>0</v>
      </c>
      <c r="N102" s="161"/>
      <c r="O102" s="161"/>
      <c r="P102" s="184"/>
      <c r="Q102" s="161"/>
      <c r="R102" s="161"/>
      <c r="S102" s="184">
        <f>ROUND((SUM(S89:S101))/1,2)</f>
        <v>0.02</v>
      </c>
      <c r="T102" s="158"/>
      <c r="U102" s="158"/>
      <c r="V102" s="2">
        <f>ROUND((SUM(V89:V101))/1,2)</f>
        <v>0.05</v>
      </c>
      <c r="W102" s="158"/>
      <c r="X102" s="158"/>
      <c r="Y102" s="158"/>
      <c r="Z102" s="158"/>
    </row>
    <row r="103" spans="1:26" x14ac:dyDescent="0.25">
      <c r="A103" s="1"/>
      <c r="B103" s="1"/>
      <c r="C103" s="1"/>
      <c r="D103" s="1"/>
      <c r="E103" s="1"/>
      <c r="F103" s="174"/>
      <c r="G103" s="154"/>
      <c r="H103" s="154"/>
      <c r="I103" s="154"/>
      <c r="J103" s="1"/>
      <c r="K103" s="1"/>
      <c r="L103" s="1"/>
      <c r="M103" s="1"/>
      <c r="N103" s="1"/>
      <c r="O103" s="1"/>
      <c r="P103" s="1"/>
      <c r="Q103" s="1"/>
      <c r="R103" s="1"/>
      <c r="S103" s="1"/>
      <c r="V103" s="1"/>
    </row>
    <row r="104" spans="1:26" x14ac:dyDescent="0.25">
      <c r="A104" s="161"/>
      <c r="B104" s="161"/>
      <c r="C104" s="161"/>
      <c r="D104" s="2" t="s">
        <v>67</v>
      </c>
      <c r="E104" s="161"/>
      <c r="F104" s="178"/>
      <c r="G104" s="164">
        <f>ROUND((SUM(L17:L103))/2,2)</f>
        <v>0</v>
      </c>
      <c r="H104" s="164">
        <f>ROUND((SUM(M17:M103))/2,2)</f>
        <v>0</v>
      </c>
      <c r="I104" s="164">
        <f>ROUND((SUM(I17:I103))/2,2)</f>
        <v>0</v>
      </c>
      <c r="J104" s="162"/>
      <c r="K104" s="161"/>
      <c r="L104" s="162">
        <f>ROUND((SUM(L17:L103))/2,2)</f>
        <v>0</v>
      </c>
      <c r="M104" s="162">
        <f>ROUND((SUM(M17:M103))/2,2)</f>
        <v>0</v>
      </c>
      <c r="N104" s="161"/>
      <c r="O104" s="161"/>
      <c r="P104" s="184"/>
      <c r="Q104" s="161"/>
      <c r="R104" s="161"/>
      <c r="S104" s="184">
        <f>ROUND((SUM(S17:S103))/2,2)</f>
        <v>0.34</v>
      </c>
      <c r="T104" s="158"/>
      <c r="U104" s="158"/>
      <c r="V104" s="2">
        <f>ROUND((SUM(V17:V103))/2,2)</f>
        <v>2.46</v>
      </c>
    </row>
    <row r="105" spans="1:26" x14ac:dyDescent="0.25">
      <c r="A105" s="1"/>
      <c r="B105" s="1"/>
      <c r="C105" s="1"/>
      <c r="D105" s="1"/>
      <c r="E105" s="1"/>
      <c r="F105" s="174"/>
      <c r="G105" s="154"/>
      <c r="H105" s="154"/>
      <c r="I105" s="154"/>
      <c r="J105" s="1"/>
      <c r="K105" s="1"/>
      <c r="L105" s="1"/>
      <c r="M105" s="1"/>
      <c r="N105" s="1"/>
      <c r="O105" s="1"/>
      <c r="P105" s="1"/>
      <c r="Q105" s="1"/>
      <c r="R105" s="1"/>
      <c r="S105" s="1"/>
      <c r="V105" s="1"/>
    </row>
    <row r="106" spans="1:26" x14ac:dyDescent="0.25">
      <c r="A106" s="161"/>
      <c r="B106" s="161"/>
      <c r="C106" s="161"/>
      <c r="D106" s="2" t="s">
        <v>75</v>
      </c>
      <c r="E106" s="161"/>
      <c r="F106" s="178"/>
      <c r="G106" s="162"/>
      <c r="H106" s="162"/>
      <c r="I106" s="162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58"/>
      <c r="U106" s="158"/>
      <c r="V106" s="161"/>
      <c r="W106" s="158"/>
      <c r="X106" s="158"/>
      <c r="Y106" s="158"/>
      <c r="Z106" s="158"/>
    </row>
    <row r="107" spans="1:26" x14ac:dyDescent="0.25">
      <c r="A107" s="161"/>
      <c r="B107" s="161"/>
      <c r="C107" s="161"/>
      <c r="D107" s="161" t="s">
        <v>76</v>
      </c>
      <c r="E107" s="161"/>
      <c r="F107" s="178"/>
      <c r="G107" s="162"/>
      <c r="H107" s="162"/>
      <c r="I107" s="162"/>
      <c r="J107" s="161"/>
      <c r="K107" s="161"/>
      <c r="L107" s="161"/>
      <c r="M107" s="161"/>
      <c r="N107" s="161"/>
      <c r="O107" s="161"/>
      <c r="P107" s="161"/>
      <c r="Q107" s="161"/>
      <c r="R107" s="161"/>
      <c r="S107" s="161"/>
      <c r="T107" s="158"/>
      <c r="U107" s="158"/>
      <c r="V107" s="161"/>
      <c r="W107" s="158"/>
      <c r="X107" s="158"/>
      <c r="Y107" s="158"/>
      <c r="Z107" s="158"/>
    </row>
    <row r="108" spans="1:26" ht="24.95" customHeight="1" x14ac:dyDescent="0.25">
      <c r="A108" s="182"/>
      <c r="B108" s="179" t="s">
        <v>254</v>
      </c>
      <c r="C108" s="183" t="s">
        <v>255</v>
      </c>
      <c r="D108" s="179" t="s">
        <v>256</v>
      </c>
      <c r="E108" s="179" t="s">
        <v>156</v>
      </c>
      <c r="F108" s="180">
        <v>1</v>
      </c>
      <c r="G108" s="181">
        <v>0</v>
      </c>
      <c r="H108" s="181">
        <v>0</v>
      </c>
      <c r="I108" s="181">
        <f>ROUND(F108*(G108+H108),2)</f>
        <v>0</v>
      </c>
      <c r="J108" s="179">
        <f>ROUND(F108*(N108),2)</f>
        <v>0</v>
      </c>
      <c r="K108" s="1">
        <f>ROUND(F108*(O108),2)</f>
        <v>0</v>
      </c>
      <c r="L108" s="1">
        <f>ROUND(F108*(G108),2)</f>
        <v>0</v>
      </c>
      <c r="M108" s="1">
        <f>ROUND(F108*(H108),2)</f>
        <v>0</v>
      </c>
      <c r="N108" s="1">
        <v>0</v>
      </c>
      <c r="O108" s="1"/>
      <c r="P108" s="174"/>
      <c r="Q108" s="174"/>
      <c r="R108" s="174"/>
      <c r="S108" s="161"/>
      <c r="V108" s="178"/>
      <c r="Z108">
        <v>0</v>
      </c>
    </row>
    <row r="109" spans="1:26" x14ac:dyDescent="0.25">
      <c r="A109" s="161"/>
      <c r="B109" s="161"/>
      <c r="C109" s="161"/>
      <c r="D109" s="161" t="s">
        <v>76</v>
      </c>
      <c r="E109" s="161"/>
      <c r="F109" s="178"/>
      <c r="G109" s="164">
        <f>ROUND((SUM(L107:L108))/1,2)</f>
        <v>0</v>
      </c>
      <c r="H109" s="164">
        <f>ROUND((SUM(M107:M108))/1,2)</f>
        <v>0</v>
      </c>
      <c r="I109" s="164">
        <f>ROUND((SUM(I107:I108))/1,2)</f>
        <v>0</v>
      </c>
      <c r="J109" s="161"/>
      <c r="K109" s="161"/>
      <c r="L109" s="161">
        <f>ROUND((SUM(L107:L108))/1,2)</f>
        <v>0</v>
      </c>
      <c r="M109" s="161">
        <f>ROUND((SUM(M107:M108))/1,2)</f>
        <v>0</v>
      </c>
      <c r="N109" s="161"/>
      <c r="O109" s="161"/>
      <c r="P109" s="184"/>
      <c r="Q109" s="161"/>
      <c r="R109" s="161"/>
      <c r="S109" s="184">
        <f>ROUND((SUM(S107:S108))/1,2)</f>
        <v>0</v>
      </c>
      <c r="T109" s="158"/>
      <c r="U109" s="158"/>
      <c r="V109" s="2">
        <f>ROUND((SUM(V107:V108))/1,2)</f>
        <v>0</v>
      </c>
      <c r="W109" s="158"/>
      <c r="X109" s="158"/>
      <c r="Y109" s="158"/>
      <c r="Z109" s="158"/>
    </row>
    <row r="110" spans="1:26" x14ac:dyDescent="0.25">
      <c r="A110" s="1"/>
      <c r="B110" s="1"/>
      <c r="C110" s="1"/>
      <c r="D110" s="1"/>
      <c r="E110" s="1"/>
      <c r="F110" s="1"/>
      <c r="G110" s="154"/>
      <c r="H110" s="15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V110" s="1"/>
    </row>
    <row r="111" spans="1:26" x14ac:dyDescent="0.25">
      <c r="A111" s="161"/>
      <c r="B111" s="161"/>
      <c r="C111" s="161"/>
      <c r="D111" s="161" t="s">
        <v>77</v>
      </c>
      <c r="E111" s="161"/>
      <c r="F111" s="161"/>
      <c r="G111" s="162"/>
      <c r="H111" s="162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58"/>
      <c r="U111" s="158"/>
      <c r="V111" s="161"/>
      <c r="W111" s="158"/>
      <c r="X111" s="158"/>
      <c r="Y111" s="158"/>
      <c r="Z111" s="158"/>
    </row>
    <row r="112" spans="1:26" ht="24.95" customHeight="1" x14ac:dyDescent="0.25">
      <c r="A112" s="182"/>
      <c r="B112" s="179" t="s">
        <v>257</v>
      </c>
      <c r="C112" s="183" t="s">
        <v>258</v>
      </c>
      <c r="D112" s="179" t="s">
        <v>259</v>
      </c>
      <c r="E112" s="179" t="s">
        <v>156</v>
      </c>
      <c r="F112" s="180">
        <v>1</v>
      </c>
      <c r="G112" s="181">
        <v>0</v>
      </c>
      <c r="H112" s="181">
        <v>0</v>
      </c>
      <c r="I112" s="181">
        <f>ROUND(F112*(G112+H112),2)</f>
        <v>0</v>
      </c>
      <c r="J112" s="179">
        <f>ROUND(F112*(N112),2)</f>
        <v>0</v>
      </c>
      <c r="K112" s="1">
        <f>ROUND(F112*(O112),2)</f>
        <v>0</v>
      </c>
      <c r="L112" s="1">
        <f>ROUND(F112*(G112),2)</f>
        <v>0</v>
      </c>
      <c r="M112" s="1">
        <f>ROUND(F112*(H112),2)</f>
        <v>0</v>
      </c>
      <c r="N112" s="1">
        <v>0</v>
      </c>
      <c r="O112" s="1"/>
      <c r="P112" s="174"/>
      <c r="Q112" s="174"/>
      <c r="R112" s="174"/>
      <c r="S112" s="161"/>
      <c r="V112" s="178"/>
      <c r="Z112">
        <v>0</v>
      </c>
    </row>
    <row r="113" spans="1:26" ht="24.95" customHeight="1" x14ac:dyDescent="0.25">
      <c r="A113" s="182"/>
      <c r="B113" s="179" t="s">
        <v>140</v>
      </c>
      <c r="C113" s="183" t="s">
        <v>260</v>
      </c>
      <c r="D113" s="179" t="s">
        <v>261</v>
      </c>
      <c r="E113" s="179" t="s">
        <v>156</v>
      </c>
      <c r="F113" s="180">
        <v>1</v>
      </c>
      <c r="G113" s="181">
        <v>0</v>
      </c>
      <c r="H113" s="181">
        <v>0</v>
      </c>
      <c r="I113" s="181">
        <f>ROUND(F113*(G113+H113),2)</f>
        <v>0</v>
      </c>
      <c r="J113" s="179">
        <f>ROUND(F113*(N113),2)</f>
        <v>0</v>
      </c>
      <c r="K113" s="1">
        <f>ROUND(F113*(O113),2)</f>
        <v>0</v>
      </c>
      <c r="L113" s="1">
        <f>ROUND(F113*(G113),2)</f>
        <v>0</v>
      </c>
      <c r="M113" s="1">
        <f>ROUND(F113*(H113),2)</f>
        <v>0</v>
      </c>
      <c r="N113" s="1">
        <v>0</v>
      </c>
      <c r="O113" s="1"/>
      <c r="P113" s="174"/>
      <c r="Q113" s="174"/>
      <c r="R113" s="174"/>
      <c r="S113" s="161"/>
      <c r="V113" s="178"/>
      <c r="Z113">
        <v>0</v>
      </c>
    </row>
    <row r="114" spans="1:26" x14ac:dyDescent="0.25">
      <c r="A114" s="161"/>
      <c r="B114" s="161"/>
      <c r="C114" s="161"/>
      <c r="D114" s="161" t="s">
        <v>77</v>
      </c>
      <c r="E114" s="161"/>
      <c r="F114" s="161"/>
      <c r="G114" s="164">
        <f>ROUND((SUM(L111:L113))/1,2)</f>
        <v>0</v>
      </c>
      <c r="H114" s="164">
        <f>ROUND((SUM(M111:M113))/1,2)</f>
        <v>0</v>
      </c>
      <c r="I114" s="164">
        <f>ROUND((SUM(I111:I113))/1,2)</f>
        <v>0</v>
      </c>
      <c r="J114" s="161"/>
      <c r="K114" s="161"/>
      <c r="L114" s="161">
        <f>ROUND((SUM(L111:L113))/1,2)</f>
        <v>0</v>
      </c>
      <c r="M114" s="161">
        <f>ROUND((SUM(M111:M113))/1,2)</f>
        <v>0</v>
      </c>
      <c r="N114" s="161"/>
      <c r="O114" s="161"/>
      <c r="P114" s="184"/>
      <c r="Q114" s="1"/>
      <c r="R114" s="1"/>
      <c r="S114" s="184">
        <f>ROUND((SUM(S111:S113))/1,2)</f>
        <v>0</v>
      </c>
      <c r="T114" s="185"/>
      <c r="U114" s="185"/>
      <c r="V114" s="2">
        <f>ROUND((SUM(V111:V113))/1,2)</f>
        <v>0</v>
      </c>
    </row>
    <row r="115" spans="1:26" x14ac:dyDescent="0.25">
      <c r="A115" s="1"/>
      <c r="B115" s="1"/>
      <c r="C115" s="1"/>
      <c r="D115" s="1"/>
      <c r="E115" s="1"/>
      <c r="F115" s="1"/>
      <c r="G115" s="154"/>
      <c r="H115" s="15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V115" s="1"/>
    </row>
    <row r="116" spans="1:26" x14ac:dyDescent="0.25">
      <c r="A116" s="161"/>
      <c r="B116" s="161"/>
      <c r="C116" s="161"/>
      <c r="D116" s="2" t="s">
        <v>75</v>
      </c>
      <c r="E116" s="161"/>
      <c r="F116" s="161"/>
      <c r="G116" s="164">
        <f>ROUND((SUM(L106:L115))/2,2)</f>
        <v>0</v>
      </c>
      <c r="H116" s="164">
        <f>ROUND((SUM(M106:M115))/2,2)</f>
        <v>0</v>
      </c>
      <c r="I116" s="164">
        <f>ROUND((SUM(I106:I115))/2,2)</f>
        <v>0</v>
      </c>
      <c r="J116" s="161"/>
      <c r="K116" s="161"/>
      <c r="L116" s="161">
        <f>ROUND((SUM(L106:L115))/2,2)</f>
        <v>0</v>
      </c>
      <c r="M116" s="161">
        <f>ROUND((SUM(M106:M115))/2,2)</f>
        <v>0</v>
      </c>
      <c r="N116" s="161"/>
      <c r="O116" s="161"/>
      <c r="P116" s="184"/>
      <c r="Q116" s="1"/>
      <c r="R116" s="1"/>
      <c r="S116" s="184">
        <f>ROUND((SUM(S106:S115))/2,2)</f>
        <v>0</v>
      </c>
      <c r="V116" s="2">
        <f>ROUND((SUM(V106:V115))/2,2)</f>
        <v>0</v>
      </c>
    </row>
    <row r="117" spans="1:26" x14ac:dyDescent="0.25">
      <c r="A117" s="186"/>
      <c r="B117" s="186"/>
      <c r="C117" s="186"/>
      <c r="D117" s="186" t="s">
        <v>78</v>
      </c>
      <c r="E117" s="186"/>
      <c r="F117" s="186"/>
      <c r="G117" s="187">
        <f>ROUND((SUM(L9:L116))/3,2)</f>
        <v>0</v>
      </c>
      <c r="H117" s="187">
        <f>ROUND((SUM(M9:M116))/3,2)</f>
        <v>0</v>
      </c>
      <c r="I117" s="187">
        <f>ROUND((SUM(I9:I116))/3,2)</f>
        <v>0</v>
      </c>
      <c r="J117" s="186"/>
      <c r="K117" s="186">
        <f>ROUND((SUM(K9:K116))/3,2)</f>
        <v>0</v>
      </c>
      <c r="L117" s="186">
        <f>ROUND((SUM(L9:L116))/3,2)</f>
        <v>0</v>
      </c>
      <c r="M117" s="186">
        <f>ROUND((SUM(M9:M116))/3,2)</f>
        <v>0</v>
      </c>
      <c r="N117" s="186"/>
      <c r="O117" s="186"/>
      <c r="P117" s="188"/>
      <c r="Q117" s="186"/>
      <c r="R117" s="186"/>
      <c r="S117" s="188">
        <f>ROUND((SUM(S9:S116))/3,2)</f>
        <v>0.34</v>
      </c>
      <c r="T117" s="189"/>
      <c r="U117" s="189"/>
      <c r="V117" s="186">
        <f>ROUND((SUM(V9:V116))/3,2)</f>
        <v>2.46</v>
      </c>
      <c r="Z117">
        <f>(SUM(Z9:Z116))</f>
        <v>0</v>
      </c>
    </row>
  </sheetData>
  <mergeCells count="3">
    <mergeCell ref="B1:H1"/>
    <mergeCell ref="B2:H2"/>
    <mergeCell ref="B3:H3"/>
  </mergeCells>
  <printOptions horizontalCentered="1" gridLines="1"/>
  <pageMargins left="0.7" right="6.9444444444444441E-3" top="0.75" bottom="0.75" header="0.3" footer="0.3"/>
  <pageSetup paperSize="9" orientation="landscape" verticalDpi="0" r:id="rId1"/>
  <headerFooter>
    <oddHeader>&amp;C&amp;B&amp; Rozpočet Rekonštrukcia kotolne Športového centra UJS / Rekonštrukcia kotolne</oddHeader>
    <oddFooter>&amp;RStrana &amp;P z &amp;N    &amp;L&amp;7Spracované systémom Systematic®pyramida.wsn, tel.: 051 77 10 585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Rekapitulácia</vt:lpstr>
      <vt:lpstr>Krycí list stavby</vt:lpstr>
      <vt:lpstr>Kryci_list 13740</vt:lpstr>
      <vt:lpstr>Rekap 13740</vt:lpstr>
      <vt:lpstr>SO 13740</vt:lpstr>
      <vt:lpstr>'Rekap 13740'!Názvy_tlače</vt:lpstr>
      <vt:lpstr>'SO 13740'!Názvy_tlače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Mažár Jozef</dc:creator>
  <cp:lastModifiedBy>Mažár Jozef</cp:lastModifiedBy>
  <dcterms:created xsi:type="dcterms:W3CDTF">2021-07-05T07:53:31Z</dcterms:created>
  <dcterms:modified xsi:type="dcterms:W3CDTF">2021-07-05T07:56:16Z</dcterms:modified>
</cp:coreProperties>
</file>